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Yvonne G\Documents Aug 8 2017\Budget\FY 2019-20 Budget\"/>
    </mc:Choice>
  </mc:AlternateContent>
  <xr:revisionPtr revIDLastSave="0" documentId="13_ncr:1_{14728F33-91B9-4401-A34C-FA0854E622A8}" xr6:coauthVersionLast="44" xr6:coauthVersionMax="44" xr10:uidLastSave="{00000000-0000-0000-0000-000000000000}"/>
  <bookViews>
    <workbookView xWindow="28680" yWindow="-375" windowWidth="23295" windowHeight="13740" activeTab="9" xr2:uid="{65D99B3B-6B8D-427B-B6FF-2C474703C7FF}"/>
  </bookViews>
  <sheets>
    <sheet name="GF Revenue" sheetId="9" r:id="rId1"/>
    <sheet name="Code Enf" sheetId="1" r:id="rId2"/>
    <sheet name="Admin" sheetId="2" r:id="rId3"/>
    <sheet name="Court" sheetId="3" r:id="rId4"/>
    <sheet name="PD" sheetId="4" r:id="rId5"/>
    <sheet name="Public Works" sheetId="5" r:id="rId6"/>
    <sheet name="Park" sheetId="6" r:id="rId7"/>
    <sheet name="MDD" sheetId="7" r:id="rId8"/>
    <sheet name="Streets" sheetId="8" r:id="rId9"/>
    <sheet name="Total Sheet" sheetId="16" r:id="rId10"/>
    <sheet name="Hotel Court Debt" sheetId="10" r:id="rId11"/>
    <sheet name="Utility Revenue" sheetId="11" r:id="rId12"/>
    <sheet name="Utility Expenses" sheetId="15" r:id="rId13"/>
    <sheet name="Capital Impact" sheetId="12" r:id="rId14"/>
    <sheet name="Sheet3" sheetId="18" r:id="rId15"/>
    <sheet name="Sheet2" sheetId="17" r:id="rId16"/>
    <sheet name="Sheet4" sheetId="19" r:id="rId17"/>
  </sheets>
  <externalReferences>
    <externalReference r:id="rId18"/>
  </externalReferences>
  <definedNames>
    <definedName name="_xlnm.Print_Area" localSheetId="1">'Code Enf'!$A:$J</definedName>
    <definedName name="_xlnm.Print_Area" localSheetId="3">Court!$A:$J</definedName>
    <definedName name="_xlnm.Print_Area" localSheetId="0">'GF Revenue'!$A:$J</definedName>
    <definedName name="_xlnm.Print_Area" localSheetId="10">'Hotel Court Debt'!$A:$I</definedName>
    <definedName name="_xlnm.Print_Area" localSheetId="7">MDD!$A:$J</definedName>
    <definedName name="_xlnm.Print_Area" localSheetId="6">Park!$A:$J</definedName>
    <definedName name="_xlnm.Print_Area" localSheetId="4">PD!$A:$J</definedName>
    <definedName name="_xlnm.Print_Area" localSheetId="5">'Public Works'!$A:$J</definedName>
    <definedName name="_xlnm.Print_Area" localSheetId="8">Streets!$A:$J</definedName>
    <definedName name="_xlnm.Print_Area" localSheetId="9">'Total Sheet'!$A$1:$H$125</definedName>
    <definedName name="_xlnm.Print_Area" localSheetId="12">'Utility Expenses'!$A:$J</definedName>
    <definedName name="_xlnm.Print_Area" localSheetId="11">'Utility Revenue'!$A:$J</definedName>
    <definedName name="_xlnm.Print_Titles" localSheetId="2">Admin!$1:$2</definedName>
    <definedName name="_xlnm.Print_Titles" localSheetId="13">'Capital Impact'!$1:$2</definedName>
    <definedName name="_xlnm.Print_Titles" localSheetId="1">'Code Enf'!$1:$2</definedName>
    <definedName name="_xlnm.Print_Titles" localSheetId="3">Court!$1:$2</definedName>
    <definedName name="_xlnm.Print_Titles" localSheetId="0">'GF Revenue'!$1:$2</definedName>
    <definedName name="_xlnm.Print_Titles" localSheetId="10">'Hotel Court Debt'!$1:$2</definedName>
    <definedName name="_xlnm.Print_Titles" localSheetId="7">MDD!$1:$2</definedName>
    <definedName name="_xlnm.Print_Titles" localSheetId="6">Park!$1:$2</definedName>
    <definedName name="_xlnm.Print_Titles" localSheetId="4">PD!$1:$2</definedName>
    <definedName name="_xlnm.Print_Titles" localSheetId="5">'Public Works'!$1:$2</definedName>
    <definedName name="_xlnm.Print_Titles" localSheetId="8">Streets!$1:$2</definedName>
    <definedName name="_xlnm.Print_Titles" localSheetId="12">'Utility Expenses'!$1:$2</definedName>
    <definedName name="_xlnm.Print_Titles" localSheetId="11">'Utility Revenue'!$1:$2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" i="15" l="1"/>
  <c r="H46" i="15"/>
  <c r="I48" i="15" s="1"/>
  <c r="J4" i="9" l="1"/>
  <c r="H19" i="7"/>
  <c r="H29" i="9" l="1"/>
  <c r="I29" i="4"/>
  <c r="H31" i="15" l="1"/>
  <c r="I5" i="15"/>
  <c r="I6" i="15"/>
  <c r="I7" i="15"/>
  <c r="I8" i="15"/>
  <c r="I9" i="15"/>
  <c r="I10" i="15"/>
  <c r="I11" i="15"/>
  <c r="I12" i="15"/>
  <c r="I13" i="15"/>
  <c r="I14" i="15"/>
  <c r="I15" i="15"/>
  <c r="I16" i="15"/>
  <c r="I17" i="15"/>
  <c r="I18" i="15"/>
  <c r="I19" i="15"/>
  <c r="I20" i="15"/>
  <c r="H40" i="15"/>
  <c r="I39" i="15"/>
  <c r="J15" i="1"/>
  <c r="I16" i="4" l="1"/>
  <c r="J16" i="4" s="1"/>
  <c r="H9" i="8" l="1"/>
  <c r="I5" i="7"/>
  <c r="J5" i="7" s="1"/>
  <c r="J8" i="15" l="1"/>
  <c r="J12" i="15"/>
  <c r="J13" i="15"/>
  <c r="J16" i="15"/>
  <c r="J18" i="15"/>
  <c r="J19" i="15"/>
  <c r="J20" i="15"/>
  <c r="J21" i="15"/>
  <c r="J22" i="15"/>
  <c r="J24" i="15"/>
  <c r="J25" i="15"/>
  <c r="J26" i="15"/>
  <c r="J28" i="15"/>
  <c r="J30" i="15"/>
  <c r="J33" i="15"/>
  <c r="J38" i="15"/>
  <c r="J39" i="15"/>
  <c r="J43" i="15"/>
  <c r="J5" i="11"/>
  <c r="J7" i="11"/>
  <c r="J14" i="11"/>
  <c r="J15" i="11"/>
  <c r="J18" i="11"/>
  <c r="J4" i="11"/>
  <c r="J5" i="8"/>
  <c r="J5" i="6"/>
  <c r="J15" i="5"/>
  <c r="J11" i="3"/>
  <c r="J12" i="3"/>
  <c r="J9" i="1"/>
  <c r="J13" i="1"/>
  <c r="J53" i="9"/>
  <c r="J50" i="9"/>
  <c r="J48" i="9"/>
  <c r="J32" i="9"/>
  <c r="J16" i="9"/>
  <c r="J14" i="9"/>
  <c r="J11" i="9"/>
  <c r="B116" i="16" l="1"/>
  <c r="B105" i="16"/>
  <c r="B94" i="16"/>
  <c r="B83" i="16"/>
  <c r="B73" i="16"/>
  <c r="B63" i="16"/>
  <c r="B52" i="16"/>
  <c r="B41" i="16"/>
  <c r="B31" i="16"/>
  <c r="D76" i="16"/>
  <c r="E76" i="16"/>
  <c r="F76" i="16"/>
  <c r="G76" i="16"/>
  <c r="D77" i="16"/>
  <c r="E77" i="16"/>
  <c r="F77" i="16"/>
  <c r="G77" i="16"/>
  <c r="D46" i="15"/>
  <c r="C46" i="15"/>
  <c r="D21" i="11"/>
  <c r="C21" i="11"/>
  <c r="C77" i="16"/>
  <c r="C76" i="16"/>
  <c r="D67" i="16"/>
  <c r="E67" i="16"/>
  <c r="F67" i="16"/>
  <c r="G67" i="16"/>
  <c r="H67" i="16"/>
  <c r="C67" i="16"/>
  <c r="D32" i="10"/>
  <c r="C32" i="10"/>
  <c r="D29" i="10"/>
  <c r="C29" i="10"/>
  <c r="D23" i="10"/>
  <c r="C23" i="10"/>
  <c r="D19" i="10"/>
  <c r="C19" i="10"/>
  <c r="D15" i="10"/>
  <c r="C15" i="10"/>
  <c r="D8" i="10"/>
  <c r="C8" i="10"/>
  <c r="D66" i="16"/>
  <c r="E66" i="16"/>
  <c r="F66" i="16"/>
  <c r="G66" i="16"/>
  <c r="H66" i="16"/>
  <c r="D56" i="16"/>
  <c r="E56" i="16"/>
  <c r="F56" i="16"/>
  <c r="G56" i="16"/>
  <c r="H56" i="16"/>
  <c r="D57" i="16"/>
  <c r="E57" i="16"/>
  <c r="F57" i="16"/>
  <c r="G57" i="16"/>
  <c r="H57" i="16"/>
  <c r="C66" i="16"/>
  <c r="C57" i="16"/>
  <c r="C56" i="16"/>
  <c r="C46" i="16"/>
  <c r="C45" i="16"/>
  <c r="D11" i="8"/>
  <c r="C11" i="8"/>
  <c r="D6" i="8"/>
  <c r="C6" i="8"/>
  <c r="D34" i="16"/>
  <c r="E34" i="16"/>
  <c r="F34" i="16"/>
  <c r="G34" i="16"/>
  <c r="D35" i="16"/>
  <c r="E35" i="16"/>
  <c r="F35" i="16"/>
  <c r="G35" i="16"/>
  <c r="C35" i="16"/>
  <c r="C34" i="16"/>
  <c r="G24" i="16"/>
  <c r="G25" i="16"/>
  <c r="D7" i="7"/>
  <c r="D24" i="16" s="1"/>
  <c r="C7" i="7"/>
  <c r="C24" i="16" s="1"/>
  <c r="D28" i="7"/>
  <c r="D25" i="16" s="1"/>
  <c r="C28" i="7"/>
  <c r="C25" i="16" s="1"/>
  <c r="D20" i="6"/>
  <c r="C20" i="6"/>
  <c r="D26" i="5"/>
  <c r="C26" i="5"/>
  <c r="D35" i="4"/>
  <c r="C35" i="4"/>
  <c r="D11" i="16"/>
  <c r="G11" i="16"/>
  <c r="D12" i="16"/>
  <c r="E12" i="16"/>
  <c r="F12" i="16"/>
  <c r="G12" i="16"/>
  <c r="D13" i="16"/>
  <c r="E13" i="16"/>
  <c r="F13" i="16"/>
  <c r="G13" i="16"/>
  <c r="C13" i="16"/>
  <c r="C12" i="16"/>
  <c r="C11" i="16"/>
  <c r="D10" i="16"/>
  <c r="E10" i="16"/>
  <c r="F10" i="16"/>
  <c r="G10" i="16"/>
  <c r="D17" i="3"/>
  <c r="C17" i="3"/>
  <c r="C10" i="16"/>
  <c r="D39" i="2"/>
  <c r="D9" i="16" s="1"/>
  <c r="C39" i="2"/>
  <c r="C9" i="16" s="1"/>
  <c r="G8" i="16"/>
  <c r="F8" i="16"/>
  <c r="E8" i="16"/>
  <c r="D8" i="16"/>
  <c r="C8" i="16"/>
  <c r="D21" i="1"/>
  <c r="C21" i="1"/>
  <c r="E6" i="16"/>
  <c r="D6" i="16"/>
  <c r="C6" i="16"/>
  <c r="D54" i="9"/>
  <c r="C54" i="9"/>
  <c r="I110" i="16"/>
  <c r="H110" i="16"/>
  <c r="F110" i="16"/>
  <c r="E110" i="16"/>
  <c r="D110" i="16"/>
  <c r="C110" i="16"/>
  <c r="I109" i="16"/>
  <c r="H109" i="16"/>
  <c r="F109" i="16"/>
  <c r="E109" i="16"/>
  <c r="D109" i="16"/>
  <c r="C109" i="16"/>
  <c r="I99" i="16"/>
  <c r="H99" i="16"/>
  <c r="F99" i="16"/>
  <c r="E99" i="16"/>
  <c r="D99" i="16"/>
  <c r="C99" i="16"/>
  <c r="I98" i="16"/>
  <c r="H98" i="16"/>
  <c r="F98" i="16"/>
  <c r="E98" i="16"/>
  <c r="D98" i="16"/>
  <c r="C98" i="16"/>
  <c r="I88" i="16"/>
  <c r="H88" i="16"/>
  <c r="F88" i="16"/>
  <c r="E88" i="16"/>
  <c r="D88" i="16"/>
  <c r="C88" i="16"/>
  <c r="I87" i="16"/>
  <c r="H87" i="16"/>
  <c r="F87" i="16"/>
  <c r="E87" i="16"/>
  <c r="D87" i="16"/>
  <c r="C87" i="16"/>
  <c r="I77" i="16"/>
  <c r="I76" i="16"/>
  <c r="I67" i="16"/>
  <c r="I66" i="16"/>
  <c r="I57" i="16"/>
  <c r="I56" i="16"/>
  <c r="I46" i="16"/>
  <c r="H46" i="16"/>
  <c r="F46" i="16"/>
  <c r="E46" i="16"/>
  <c r="D46" i="16"/>
  <c r="I45" i="16"/>
  <c r="H45" i="16"/>
  <c r="F45" i="16"/>
  <c r="E45" i="16"/>
  <c r="D45" i="16"/>
  <c r="I35" i="16"/>
  <c r="I34" i="16"/>
  <c r="I15" i="16"/>
  <c r="I13" i="16"/>
  <c r="B13" i="16"/>
  <c r="I12" i="16"/>
  <c r="B12" i="16"/>
  <c r="I11" i="16"/>
  <c r="B11" i="16"/>
  <c r="I10" i="16"/>
  <c r="B10" i="16"/>
  <c r="I9" i="16"/>
  <c r="B9" i="16"/>
  <c r="I8" i="16"/>
  <c r="B8" i="16"/>
  <c r="B1" i="16"/>
  <c r="C15" i="16" l="1"/>
  <c r="C36" i="16"/>
  <c r="C47" i="16"/>
  <c r="H47" i="16"/>
  <c r="C58" i="16"/>
  <c r="H58" i="16"/>
  <c r="C68" i="16"/>
  <c r="H68" i="16"/>
  <c r="C78" i="16"/>
  <c r="C89" i="16"/>
  <c r="H89" i="16"/>
  <c r="C100" i="16"/>
  <c r="H100" i="16"/>
  <c r="C111" i="16"/>
  <c r="H111" i="16"/>
  <c r="D36" i="16"/>
  <c r="D47" i="16"/>
  <c r="D58" i="16"/>
  <c r="D68" i="16"/>
  <c r="D78" i="16"/>
  <c r="D89" i="16"/>
  <c r="D100" i="16"/>
  <c r="D111" i="16"/>
  <c r="C26" i="16"/>
  <c r="D15" i="16"/>
  <c r="D16" i="16" s="1"/>
  <c r="E36" i="16"/>
  <c r="E47" i="16"/>
  <c r="E58" i="16"/>
  <c r="E68" i="16"/>
  <c r="E78" i="16"/>
  <c r="E89" i="16"/>
  <c r="E100" i="16"/>
  <c r="E111" i="16"/>
  <c r="C16" i="16"/>
  <c r="D26" i="16"/>
  <c r="F36" i="16"/>
  <c r="C39" i="16" s="1"/>
  <c r="C40" i="16" s="1"/>
  <c r="F47" i="16"/>
  <c r="C50" i="16" s="1"/>
  <c r="C51" i="16" s="1"/>
  <c r="F58" i="16"/>
  <c r="C61" i="16" s="1"/>
  <c r="C62" i="16" s="1"/>
  <c r="F68" i="16"/>
  <c r="C71" i="16" s="1"/>
  <c r="C72" i="16" s="1"/>
  <c r="C73" i="16" s="1"/>
  <c r="F78" i="16"/>
  <c r="C81" i="16" s="1"/>
  <c r="C82" i="16" s="1"/>
  <c r="F89" i="16"/>
  <c r="C92" i="16" s="1"/>
  <c r="C93" i="16" s="1"/>
  <c r="F100" i="16"/>
  <c r="C103" i="16" s="1"/>
  <c r="C104" i="16" s="1"/>
  <c r="F111" i="16"/>
  <c r="C114" i="16" s="1"/>
  <c r="C115" i="16" s="1"/>
  <c r="C116" i="16" s="1"/>
  <c r="I9" i="11"/>
  <c r="J9" i="11" s="1"/>
  <c r="I8" i="11"/>
  <c r="J8" i="11" s="1"/>
  <c r="I40" i="15"/>
  <c r="J40" i="15" s="1"/>
  <c r="H43" i="15"/>
  <c r="H32" i="15"/>
  <c r="I32" i="15" s="1"/>
  <c r="H30" i="15"/>
  <c r="I30" i="15" s="1"/>
  <c r="H18" i="15"/>
  <c r="F46" i="15"/>
  <c r="E46" i="15"/>
  <c r="F15" i="12"/>
  <c r="E15" i="12"/>
  <c r="G21" i="11"/>
  <c r="F21" i="11"/>
  <c r="E21" i="11"/>
  <c r="H45" i="15"/>
  <c r="I45" i="15" s="1"/>
  <c r="G45" i="15"/>
  <c r="I44" i="15"/>
  <c r="I43" i="15"/>
  <c r="G43" i="15"/>
  <c r="I42" i="15"/>
  <c r="G42" i="15"/>
  <c r="I41" i="15"/>
  <c r="J41" i="15" s="1"/>
  <c r="G41" i="15"/>
  <c r="G40" i="15"/>
  <c r="G39" i="15"/>
  <c r="I38" i="15"/>
  <c r="G38" i="15"/>
  <c r="H37" i="15"/>
  <c r="I37" i="15" s="1"/>
  <c r="G37" i="15"/>
  <c r="H36" i="15"/>
  <c r="I36" i="15" s="1"/>
  <c r="H35" i="15"/>
  <c r="I35" i="15" s="1"/>
  <c r="G35" i="15"/>
  <c r="H34" i="15"/>
  <c r="I34" i="15" s="1"/>
  <c r="G34" i="15"/>
  <c r="I33" i="15"/>
  <c r="G33" i="15"/>
  <c r="G32" i="15"/>
  <c r="I31" i="15"/>
  <c r="J31" i="15" s="1"/>
  <c r="G31" i="15"/>
  <c r="G30" i="15"/>
  <c r="H29" i="15"/>
  <c r="I29" i="15" s="1"/>
  <c r="G29" i="15"/>
  <c r="I28" i="15"/>
  <c r="G28" i="15"/>
  <c r="H27" i="15"/>
  <c r="I27" i="15" s="1"/>
  <c r="G27" i="15"/>
  <c r="I26" i="15"/>
  <c r="G26" i="15"/>
  <c r="I25" i="15"/>
  <c r="G25" i="15"/>
  <c r="I24" i="15"/>
  <c r="G24" i="15"/>
  <c r="H23" i="15"/>
  <c r="I23" i="15" s="1"/>
  <c r="G23" i="15"/>
  <c r="I22" i="15"/>
  <c r="G22" i="15"/>
  <c r="I21" i="15"/>
  <c r="G21" i="15"/>
  <c r="G20" i="15"/>
  <c r="G19" i="15"/>
  <c r="G18" i="15"/>
  <c r="H17" i="15"/>
  <c r="G17" i="15"/>
  <c r="G16" i="15"/>
  <c r="H15" i="15"/>
  <c r="G15" i="15"/>
  <c r="H14" i="15"/>
  <c r="G14" i="15"/>
  <c r="G13" i="15"/>
  <c r="G12" i="15"/>
  <c r="H11" i="15"/>
  <c r="G11" i="15"/>
  <c r="H10" i="15"/>
  <c r="G10" i="15"/>
  <c r="J9" i="15"/>
  <c r="G9" i="15"/>
  <c r="H8" i="15"/>
  <c r="G8" i="15"/>
  <c r="J7" i="15"/>
  <c r="G7" i="15"/>
  <c r="J6" i="15"/>
  <c r="G6" i="15"/>
  <c r="J5" i="15"/>
  <c r="G5" i="15"/>
  <c r="I4" i="15"/>
  <c r="J4" i="15" s="1"/>
  <c r="G4" i="15"/>
  <c r="F23" i="10"/>
  <c r="E23" i="10"/>
  <c r="F19" i="10"/>
  <c r="F25" i="10" s="1"/>
  <c r="E19" i="10"/>
  <c r="E25" i="10" s="1"/>
  <c r="F32" i="10"/>
  <c r="E32" i="10"/>
  <c r="F29" i="10"/>
  <c r="F34" i="10" s="1"/>
  <c r="E29" i="10"/>
  <c r="E34" i="10" s="1"/>
  <c r="F8" i="10"/>
  <c r="E8" i="10"/>
  <c r="F15" i="10"/>
  <c r="E15" i="10"/>
  <c r="H11" i="8"/>
  <c r="H35" i="16" s="1"/>
  <c r="G11" i="8"/>
  <c r="F11" i="8"/>
  <c r="E11" i="8"/>
  <c r="H6" i="8"/>
  <c r="H34" i="16" s="1"/>
  <c r="H36" i="16" s="1"/>
  <c r="G6" i="8"/>
  <c r="F6" i="8"/>
  <c r="E6" i="8"/>
  <c r="F7" i="7"/>
  <c r="F24" i="16" s="1"/>
  <c r="F26" i="16" s="1"/>
  <c r="C29" i="16" s="1"/>
  <c r="C30" i="16" s="1"/>
  <c r="E7" i="7"/>
  <c r="E24" i="16" s="1"/>
  <c r="E26" i="16" s="1"/>
  <c r="F28" i="7"/>
  <c r="F25" i="16" s="1"/>
  <c r="E28" i="7"/>
  <c r="E25" i="16" s="1"/>
  <c r="H20" i="6"/>
  <c r="H13" i="16" s="1"/>
  <c r="G20" i="6"/>
  <c r="F20" i="6"/>
  <c r="E20" i="6"/>
  <c r="H26" i="5"/>
  <c r="H12" i="16" s="1"/>
  <c r="F26" i="5"/>
  <c r="E26" i="5"/>
  <c r="F35" i="4"/>
  <c r="F11" i="16" s="1"/>
  <c r="E35" i="4"/>
  <c r="E11" i="16" s="1"/>
  <c r="H17" i="3"/>
  <c r="H10" i="16" s="1"/>
  <c r="F17" i="3"/>
  <c r="E17" i="3"/>
  <c r="H30" i="9"/>
  <c r="I21" i="2"/>
  <c r="J21" i="2" s="1"/>
  <c r="F39" i="2"/>
  <c r="F9" i="16" s="1"/>
  <c r="F15" i="16" s="1"/>
  <c r="E39" i="2"/>
  <c r="E9" i="16" s="1"/>
  <c r="F21" i="1"/>
  <c r="G21" i="1"/>
  <c r="H21" i="1"/>
  <c r="H8" i="16" s="1"/>
  <c r="E21" i="1"/>
  <c r="I28" i="12"/>
  <c r="G28" i="12"/>
  <c r="I24" i="12"/>
  <c r="G24" i="12"/>
  <c r="H14" i="12"/>
  <c r="I14" i="12" s="1"/>
  <c r="H13" i="12"/>
  <c r="I13" i="12" s="1"/>
  <c r="H12" i="12"/>
  <c r="I12" i="12" s="1"/>
  <c r="G12" i="12"/>
  <c r="H11" i="12"/>
  <c r="I11" i="12" s="1"/>
  <c r="G11" i="12"/>
  <c r="H10" i="12"/>
  <c r="I10" i="12" s="1"/>
  <c r="G10" i="12"/>
  <c r="H9" i="12"/>
  <c r="I9" i="12" s="1"/>
  <c r="G9" i="12"/>
  <c r="H8" i="12"/>
  <c r="I8" i="12" s="1"/>
  <c r="I15" i="12" s="1"/>
  <c r="G8" i="12"/>
  <c r="I4" i="12"/>
  <c r="H20" i="11"/>
  <c r="I20" i="11" s="1"/>
  <c r="G20" i="11"/>
  <c r="H19" i="11"/>
  <c r="I19" i="11" s="1"/>
  <c r="G19" i="11"/>
  <c r="I18" i="11"/>
  <c r="H17" i="11"/>
  <c r="I17" i="11" s="1"/>
  <c r="G17" i="11"/>
  <c r="H16" i="11"/>
  <c r="I16" i="11" s="1"/>
  <c r="G16" i="11"/>
  <c r="I15" i="11"/>
  <c r="G15" i="11"/>
  <c r="I14" i="11"/>
  <c r="G14" i="11"/>
  <c r="H13" i="11"/>
  <c r="I13" i="11" s="1"/>
  <c r="G13" i="11"/>
  <c r="H12" i="11"/>
  <c r="I12" i="11" s="1"/>
  <c r="G12" i="11"/>
  <c r="H11" i="11"/>
  <c r="I11" i="11" s="1"/>
  <c r="G11" i="11"/>
  <c r="H10" i="11"/>
  <c r="I10" i="11" s="1"/>
  <c r="G10" i="11"/>
  <c r="G9" i="11"/>
  <c r="G8" i="11"/>
  <c r="I7" i="11"/>
  <c r="G7" i="11"/>
  <c r="H6" i="11"/>
  <c r="I6" i="11" s="1"/>
  <c r="G6" i="11"/>
  <c r="I5" i="11"/>
  <c r="G5" i="11"/>
  <c r="I4" i="11"/>
  <c r="G4" i="11"/>
  <c r="H31" i="10"/>
  <c r="I31" i="10" s="1"/>
  <c r="I32" i="10" s="1"/>
  <c r="G31" i="10"/>
  <c r="H28" i="10"/>
  <c r="I28" i="10" s="1"/>
  <c r="G28" i="10"/>
  <c r="H27" i="10"/>
  <c r="I27" i="10" s="1"/>
  <c r="G27" i="10"/>
  <c r="H21" i="10"/>
  <c r="I21" i="10" s="1"/>
  <c r="I23" i="10" s="1"/>
  <c r="G21" i="10"/>
  <c r="G23" i="10" s="1"/>
  <c r="H18" i="10"/>
  <c r="I18" i="10" s="1"/>
  <c r="G18" i="10"/>
  <c r="H17" i="10"/>
  <c r="I17" i="10" s="1"/>
  <c r="G17" i="10"/>
  <c r="G19" i="10" s="1"/>
  <c r="H14" i="10"/>
  <c r="I14" i="10" s="1"/>
  <c r="G14" i="10"/>
  <c r="H13" i="10"/>
  <c r="I13" i="10" s="1"/>
  <c r="G13" i="10"/>
  <c r="G15" i="10" s="1"/>
  <c r="H12" i="10"/>
  <c r="I12" i="10" s="1"/>
  <c r="H6" i="10"/>
  <c r="I6" i="10" s="1"/>
  <c r="G6" i="10"/>
  <c r="H4" i="10"/>
  <c r="I4" i="10" s="1"/>
  <c r="G4" i="10"/>
  <c r="E54" i="9"/>
  <c r="I53" i="9"/>
  <c r="G53" i="9"/>
  <c r="H52" i="9"/>
  <c r="I52" i="9" s="1"/>
  <c r="G52" i="9"/>
  <c r="I51" i="9"/>
  <c r="G51" i="9"/>
  <c r="I50" i="9"/>
  <c r="G50" i="9"/>
  <c r="I49" i="9"/>
  <c r="G49" i="9"/>
  <c r="I48" i="9"/>
  <c r="G48" i="9"/>
  <c r="I47" i="9"/>
  <c r="G47" i="9"/>
  <c r="H46" i="9"/>
  <c r="I46" i="9" s="1"/>
  <c r="G46" i="9"/>
  <c r="I45" i="9"/>
  <c r="J45" i="9" s="1"/>
  <c r="G45" i="9"/>
  <c r="H44" i="9"/>
  <c r="I44" i="9" s="1"/>
  <c r="G44" i="9"/>
  <c r="I43" i="9"/>
  <c r="G43" i="9"/>
  <c r="I42" i="9"/>
  <c r="G42" i="9"/>
  <c r="I41" i="9"/>
  <c r="J41" i="9" s="1"/>
  <c r="G41" i="9"/>
  <c r="H40" i="9"/>
  <c r="I40" i="9" s="1"/>
  <c r="G40" i="9"/>
  <c r="H39" i="9"/>
  <c r="I39" i="9" s="1"/>
  <c r="G39" i="9"/>
  <c r="H38" i="9"/>
  <c r="I38" i="9" s="1"/>
  <c r="G38" i="9"/>
  <c r="H37" i="9"/>
  <c r="I37" i="9" s="1"/>
  <c r="G37" i="9"/>
  <c r="I36" i="9"/>
  <c r="J36" i="9" s="1"/>
  <c r="G36" i="9"/>
  <c r="H35" i="9"/>
  <c r="I35" i="9" s="1"/>
  <c r="G35" i="9"/>
  <c r="H34" i="9"/>
  <c r="I34" i="9" s="1"/>
  <c r="G34" i="9"/>
  <c r="H33" i="9"/>
  <c r="I33" i="9" s="1"/>
  <c r="G33" i="9"/>
  <c r="I32" i="9"/>
  <c r="G32" i="9"/>
  <c r="H31" i="9"/>
  <c r="I31" i="9" s="1"/>
  <c r="F31" i="9"/>
  <c r="G31" i="9" s="1"/>
  <c r="I30" i="9"/>
  <c r="G30" i="9"/>
  <c r="I29" i="9"/>
  <c r="J29" i="9" s="1"/>
  <c r="G29" i="9"/>
  <c r="H28" i="9"/>
  <c r="I28" i="9" s="1"/>
  <c r="G28" i="9"/>
  <c r="I27" i="9"/>
  <c r="H27" i="9"/>
  <c r="G27" i="9"/>
  <c r="H26" i="9"/>
  <c r="I26" i="9" s="1"/>
  <c r="G26" i="9"/>
  <c r="H25" i="9"/>
  <c r="I25" i="9" s="1"/>
  <c r="G25" i="9"/>
  <c r="I24" i="9"/>
  <c r="H24" i="9"/>
  <c r="G24" i="9"/>
  <c r="I23" i="9"/>
  <c r="G23" i="9"/>
  <c r="H22" i="9"/>
  <c r="I22" i="9" s="1"/>
  <c r="G22" i="9"/>
  <c r="H21" i="9"/>
  <c r="I21" i="9" s="1"/>
  <c r="G21" i="9"/>
  <c r="I20" i="9"/>
  <c r="G20" i="9"/>
  <c r="I19" i="9"/>
  <c r="J19" i="9" s="1"/>
  <c r="G19" i="9"/>
  <c r="I18" i="9"/>
  <c r="J18" i="9" s="1"/>
  <c r="G18" i="9"/>
  <c r="I17" i="9"/>
  <c r="G17" i="9"/>
  <c r="I16" i="9"/>
  <c r="G16" i="9"/>
  <c r="I15" i="9"/>
  <c r="G15" i="9"/>
  <c r="I14" i="9"/>
  <c r="G14" i="9"/>
  <c r="H13" i="9"/>
  <c r="G13" i="9"/>
  <c r="I12" i="9"/>
  <c r="G12" i="9"/>
  <c r="I11" i="9"/>
  <c r="G11" i="9"/>
  <c r="I10" i="9"/>
  <c r="I9" i="9"/>
  <c r="G9" i="9"/>
  <c r="I8" i="9"/>
  <c r="G8" i="9"/>
  <c r="I7" i="9"/>
  <c r="G7" i="9"/>
  <c r="I6" i="9"/>
  <c r="G6" i="9"/>
  <c r="I5" i="9"/>
  <c r="G5" i="9"/>
  <c r="I4" i="9"/>
  <c r="G4" i="9"/>
  <c r="H10" i="8"/>
  <c r="I10" i="8" s="1"/>
  <c r="G10" i="8"/>
  <c r="I9" i="8"/>
  <c r="I11" i="8" s="1"/>
  <c r="G9" i="8"/>
  <c r="I5" i="8"/>
  <c r="G5" i="8"/>
  <c r="I4" i="8"/>
  <c r="J4" i="8" s="1"/>
  <c r="G4" i="8"/>
  <c r="H27" i="7"/>
  <c r="I27" i="7" s="1"/>
  <c r="G27" i="7"/>
  <c r="H26" i="7"/>
  <c r="I26" i="7" s="1"/>
  <c r="G26" i="7"/>
  <c r="H25" i="7"/>
  <c r="I25" i="7" s="1"/>
  <c r="G25" i="7"/>
  <c r="H24" i="7"/>
  <c r="I24" i="7" s="1"/>
  <c r="G24" i="7"/>
  <c r="H23" i="7"/>
  <c r="I23" i="7" s="1"/>
  <c r="G23" i="7"/>
  <c r="H22" i="7"/>
  <c r="I22" i="7" s="1"/>
  <c r="G22" i="7"/>
  <c r="H21" i="7"/>
  <c r="I21" i="7" s="1"/>
  <c r="G21" i="7"/>
  <c r="I20" i="7"/>
  <c r="J20" i="7" s="1"/>
  <c r="G20" i="7"/>
  <c r="I19" i="7"/>
  <c r="J19" i="7" s="1"/>
  <c r="G19" i="7"/>
  <c r="I18" i="7"/>
  <c r="J18" i="7" s="1"/>
  <c r="G18" i="7"/>
  <c r="H17" i="7"/>
  <c r="I17" i="7" s="1"/>
  <c r="G17" i="7"/>
  <c r="H16" i="7"/>
  <c r="I16" i="7" s="1"/>
  <c r="G16" i="7"/>
  <c r="H15" i="7"/>
  <c r="I15" i="7" s="1"/>
  <c r="G15" i="7"/>
  <c r="H14" i="7"/>
  <c r="I14" i="7" s="1"/>
  <c r="G14" i="7"/>
  <c r="I13" i="7"/>
  <c r="J13" i="7" s="1"/>
  <c r="G13" i="7"/>
  <c r="I12" i="7"/>
  <c r="J12" i="7" s="1"/>
  <c r="G12" i="7"/>
  <c r="I11" i="7"/>
  <c r="J11" i="7" s="1"/>
  <c r="G11" i="7"/>
  <c r="I10" i="7"/>
  <c r="J10" i="7" s="1"/>
  <c r="G10" i="7"/>
  <c r="H6" i="7"/>
  <c r="I6" i="7" s="1"/>
  <c r="G6" i="7"/>
  <c r="G5" i="7"/>
  <c r="I4" i="7"/>
  <c r="J4" i="7" s="1"/>
  <c r="G4" i="7"/>
  <c r="H19" i="6"/>
  <c r="I19" i="6" s="1"/>
  <c r="G19" i="6"/>
  <c r="H18" i="6"/>
  <c r="I18" i="6" s="1"/>
  <c r="G18" i="6"/>
  <c r="I17" i="6"/>
  <c r="G17" i="6"/>
  <c r="H16" i="6"/>
  <c r="I16" i="6" s="1"/>
  <c r="G16" i="6"/>
  <c r="H15" i="6"/>
  <c r="I15" i="6" s="1"/>
  <c r="G15" i="6"/>
  <c r="H14" i="6"/>
  <c r="I14" i="6" s="1"/>
  <c r="G14" i="6"/>
  <c r="H13" i="6"/>
  <c r="I13" i="6" s="1"/>
  <c r="G13" i="6"/>
  <c r="H12" i="6"/>
  <c r="I12" i="6" s="1"/>
  <c r="G12" i="6"/>
  <c r="I11" i="6"/>
  <c r="G11" i="6"/>
  <c r="H10" i="6"/>
  <c r="I10" i="6" s="1"/>
  <c r="G10" i="6"/>
  <c r="I9" i="6"/>
  <c r="G9" i="6"/>
  <c r="I8" i="6"/>
  <c r="J8" i="6" s="1"/>
  <c r="G8" i="6"/>
  <c r="I7" i="6"/>
  <c r="J7" i="6" s="1"/>
  <c r="G7" i="6"/>
  <c r="I6" i="6"/>
  <c r="J6" i="6" s="1"/>
  <c r="G6" i="6"/>
  <c r="I5" i="6"/>
  <c r="G5" i="6"/>
  <c r="I4" i="6"/>
  <c r="J4" i="6" s="1"/>
  <c r="G4" i="6"/>
  <c r="H25" i="5"/>
  <c r="I25" i="5" s="1"/>
  <c r="H24" i="5"/>
  <c r="I24" i="5" s="1"/>
  <c r="G24" i="5"/>
  <c r="I23" i="5"/>
  <c r="G23" i="5"/>
  <c r="I22" i="5"/>
  <c r="G22" i="5"/>
  <c r="H21" i="5"/>
  <c r="I21" i="5" s="1"/>
  <c r="G21" i="5"/>
  <c r="I20" i="5"/>
  <c r="G20" i="5"/>
  <c r="I19" i="5"/>
  <c r="G19" i="5"/>
  <c r="I18" i="5"/>
  <c r="G18" i="5"/>
  <c r="I17" i="5"/>
  <c r="G17" i="5"/>
  <c r="H16" i="5"/>
  <c r="I16" i="5" s="1"/>
  <c r="G16" i="5"/>
  <c r="I15" i="5"/>
  <c r="G15" i="5"/>
  <c r="H14" i="5"/>
  <c r="I14" i="5" s="1"/>
  <c r="G14" i="5"/>
  <c r="I13" i="5"/>
  <c r="G13" i="5"/>
  <c r="I12" i="5"/>
  <c r="G12" i="5"/>
  <c r="H11" i="5"/>
  <c r="I11" i="5" s="1"/>
  <c r="G11" i="5"/>
  <c r="H10" i="5"/>
  <c r="I10" i="5" s="1"/>
  <c r="G10" i="5"/>
  <c r="I9" i="5"/>
  <c r="J9" i="5" s="1"/>
  <c r="G9" i="5"/>
  <c r="I8" i="5"/>
  <c r="H8" i="5"/>
  <c r="G8" i="5"/>
  <c r="I7" i="5"/>
  <c r="J7" i="5" s="1"/>
  <c r="G7" i="5"/>
  <c r="I6" i="5"/>
  <c r="J6" i="5" s="1"/>
  <c r="G6" i="5"/>
  <c r="I5" i="5"/>
  <c r="G5" i="5"/>
  <c r="I4" i="5"/>
  <c r="J4" i="5" s="1"/>
  <c r="G4" i="5"/>
  <c r="H34" i="4"/>
  <c r="G34" i="4"/>
  <c r="G33" i="4"/>
  <c r="I32" i="4"/>
  <c r="J32" i="4" s="1"/>
  <c r="G32" i="4"/>
  <c r="H31" i="4"/>
  <c r="G31" i="4"/>
  <c r="I30" i="4"/>
  <c r="J30" i="4" s="1"/>
  <c r="G30" i="4"/>
  <c r="G29" i="4"/>
  <c r="I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I19" i="4"/>
  <c r="J19" i="4" s="1"/>
  <c r="G19" i="4"/>
  <c r="H18" i="4"/>
  <c r="G18" i="4"/>
  <c r="H17" i="4"/>
  <c r="G17" i="4"/>
  <c r="G16" i="4"/>
  <c r="I15" i="4"/>
  <c r="J15" i="4" s="1"/>
  <c r="G15" i="4"/>
  <c r="H14" i="4"/>
  <c r="G14" i="4"/>
  <c r="H13" i="4"/>
  <c r="G13" i="4"/>
  <c r="H12" i="4"/>
  <c r="G12" i="4"/>
  <c r="I11" i="4"/>
  <c r="J11" i="4" s="1"/>
  <c r="G11" i="4"/>
  <c r="I10" i="4"/>
  <c r="J10" i="4" s="1"/>
  <c r="G10" i="4"/>
  <c r="I9" i="4"/>
  <c r="J9" i="4" s="1"/>
  <c r="G9" i="4"/>
  <c r="I8" i="4"/>
  <c r="J8" i="4" s="1"/>
  <c r="G8" i="4"/>
  <c r="G7" i="4"/>
  <c r="H6" i="4"/>
  <c r="H35" i="4" s="1"/>
  <c r="H11" i="16" s="1"/>
  <c r="G6" i="4"/>
  <c r="I5" i="4"/>
  <c r="J5" i="4" s="1"/>
  <c r="G5" i="4"/>
  <c r="I4" i="4"/>
  <c r="J4" i="4" s="1"/>
  <c r="G4" i="4"/>
  <c r="H16" i="3"/>
  <c r="I16" i="3" s="1"/>
  <c r="G16" i="3"/>
  <c r="H15" i="3"/>
  <c r="I15" i="3" s="1"/>
  <c r="G15" i="3"/>
  <c r="I14" i="3"/>
  <c r="G14" i="3"/>
  <c r="H13" i="3"/>
  <c r="I13" i="3" s="1"/>
  <c r="G13" i="3"/>
  <c r="I12" i="3"/>
  <c r="G12" i="3"/>
  <c r="I11" i="3"/>
  <c r="G11" i="3"/>
  <c r="H10" i="3"/>
  <c r="I10" i="3" s="1"/>
  <c r="G10" i="3"/>
  <c r="I9" i="3"/>
  <c r="G9" i="3"/>
  <c r="H8" i="3"/>
  <c r="I8" i="3" s="1"/>
  <c r="G8" i="3"/>
  <c r="I7" i="3"/>
  <c r="J7" i="3" s="1"/>
  <c r="G7" i="3"/>
  <c r="I6" i="3"/>
  <c r="J6" i="3" s="1"/>
  <c r="G6" i="3"/>
  <c r="I5" i="3"/>
  <c r="J5" i="3" s="1"/>
  <c r="G5" i="3"/>
  <c r="I4" i="3"/>
  <c r="J4" i="3" s="1"/>
  <c r="G4" i="3"/>
  <c r="H38" i="2"/>
  <c r="I38" i="2" s="1"/>
  <c r="G38" i="2"/>
  <c r="G37" i="2"/>
  <c r="I36" i="2"/>
  <c r="H36" i="2"/>
  <c r="G36" i="2"/>
  <c r="H35" i="2"/>
  <c r="I35" i="2" s="1"/>
  <c r="G35" i="2"/>
  <c r="H34" i="2"/>
  <c r="I34" i="2" s="1"/>
  <c r="G34" i="2"/>
  <c r="H33" i="2"/>
  <c r="I33" i="2" s="1"/>
  <c r="G33" i="2"/>
  <c r="I32" i="2"/>
  <c r="J32" i="2" s="1"/>
  <c r="G32" i="2"/>
  <c r="I31" i="2"/>
  <c r="H31" i="2"/>
  <c r="G31" i="2"/>
  <c r="H30" i="2"/>
  <c r="I30" i="2" s="1"/>
  <c r="G30" i="2"/>
  <c r="H29" i="2"/>
  <c r="I29" i="2" s="1"/>
  <c r="G29" i="2"/>
  <c r="I28" i="2"/>
  <c r="G28" i="2"/>
  <c r="H27" i="2"/>
  <c r="I27" i="2" s="1"/>
  <c r="G27" i="2"/>
  <c r="I26" i="2"/>
  <c r="G26" i="2"/>
  <c r="I25" i="2"/>
  <c r="G25" i="2"/>
  <c r="I24" i="2"/>
  <c r="J24" i="2" s="1"/>
  <c r="G24" i="2"/>
  <c r="H23" i="2"/>
  <c r="I23" i="2" s="1"/>
  <c r="G23" i="2"/>
  <c r="H22" i="2"/>
  <c r="I22" i="2" s="1"/>
  <c r="G22" i="2"/>
  <c r="G21" i="2"/>
  <c r="H20" i="2"/>
  <c r="I20" i="2" s="1"/>
  <c r="G20" i="2"/>
  <c r="I19" i="2"/>
  <c r="J19" i="2" s="1"/>
  <c r="H18" i="2"/>
  <c r="I18" i="2" s="1"/>
  <c r="G18" i="2"/>
  <c r="H17" i="2"/>
  <c r="I17" i="2" s="1"/>
  <c r="G17" i="2"/>
  <c r="H16" i="2"/>
  <c r="I16" i="2" s="1"/>
  <c r="G16" i="2"/>
  <c r="H15" i="2"/>
  <c r="I15" i="2" s="1"/>
  <c r="G15" i="2"/>
  <c r="H14" i="2"/>
  <c r="I14" i="2" s="1"/>
  <c r="G14" i="2"/>
  <c r="H13" i="2"/>
  <c r="I13" i="2" s="1"/>
  <c r="G13" i="2"/>
  <c r="H12" i="2"/>
  <c r="I12" i="2" s="1"/>
  <c r="G12" i="2"/>
  <c r="H11" i="2"/>
  <c r="I11" i="2" s="1"/>
  <c r="G11" i="2"/>
  <c r="I10" i="2"/>
  <c r="J10" i="2" s="1"/>
  <c r="G10" i="2"/>
  <c r="H9" i="2"/>
  <c r="G9" i="2"/>
  <c r="I8" i="2"/>
  <c r="J8" i="2" s="1"/>
  <c r="G8" i="2"/>
  <c r="I7" i="2"/>
  <c r="J7" i="2" s="1"/>
  <c r="G7" i="2"/>
  <c r="I6" i="2"/>
  <c r="J6" i="2" s="1"/>
  <c r="G6" i="2"/>
  <c r="I5" i="2"/>
  <c r="J5" i="2" s="1"/>
  <c r="G5" i="2"/>
  <c r="I4" i="2"/>
  <c r="J4" i="2" s="1"/>
  <c r="G4" i="2"/>
  <c r="I17" i="1"/>
  <c r="H20" i="1"/>
  <c r="I20" i="1" s="1"/>
  <c r="H19" i="1"/>
  <c r="I19" i="1" s="1"/>
  <c r="H18" i="1"/>
  <c r="I18" i="1" s="1"/>
  <c r="H17" i="1"/>
  <c r="H16" i="1"/>
  <c r="I16" i="1" s="1"/>
  <c r="I15" i="1"/>
  <c r="I14" i="1"/>
  <c r="J14" i="1" s="1"/>
  <c r="I13" i="1"/>
  <c r="H12" i="1"/>
  <c r="I12" i="1" s="1"/>
  <c r="H11" i="1"/>
  <c r="I11" i="1" s="1"/>
  <c r="H10" i="1"/>
  <c r="I10" i="1" s="1"/>
  <c r="I9" i="1"/>
  <c r="I8" i="1"/>
  <c r="I7" i="1"/>
  <c r="J7" i="1" s="1"/>
  <c r="I6" i="1"/>
  <c r="I5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C94" i="16" l="1"/>
  <c r="C52" i="16"/>
  <c r="H7" i="7"/>
  <c r="H24" i="16" s="1"/>
  <c r="I24" i="16" s="1"/>
  <c r="H28" i="7"/>
  <c r="H25" i="16" s="1"/>
  <c r="I25" i="16" s="1"/>
  <c r="I7" i="7"/>
  <c r="I28" i="7"/>
  <c r="I26" i="5"/>
  <c r="I17" i="3"/>
  <c r="E15" i="16"/>
  <c r="E16" i="16" s="1"/>
  <c r="C41" i="16"/>
  <c r="I6" i="8"/>
  <c r="G39" i="2"/>
  <c r="G9" i="16" s="1"/>
  <c r="I9" i="2"/>
  <c r="J9" i="2" s="1"/>
  <c r="C105" i="16"/>
  <c r="C63" i="16"/>
  <c r="H77" i="16"/>
  <c r="I46" i="15"/>
  <c r="H15" i="12"/>
  <c r="H21" i="11"/>
  <c r="H76" i="16" s="1"/>
  <c r="I21" i="11"/>
  <c r="I19" i="10"/>
  <c r="I25" i="10" s="1"/>
  <c r="H19" i="10"/>
  <c r="I29" i="10"/>
  <c r="I34" i="10" s="1"/>
  <c r="H23" i="10"/>
  <c r="H29" i="10"/>
  <c r="H34" i="10" s="1"/>
  <c r="H32" i="10"/>
  <c r="I8" i="10"/>
  <c r="I15" i="10"/>
  <c r="H8" i="10"/>
  <c r="H15" i="10"/>
  <c r="I20" i="6"/>
  <c r="I35" i="4"/>
  <c r="I21" i="1"/>
  <c r="H54" i="9"/>
  <c r="I13" i="9"/>
  <c r="G54" i="9"/>
  <c r="G6" i="16" s="1"/>
  <c r="F54" i="9"/>
  <c r="F6" i="16" s="1"/>
  <c r="F16" i="16" s="1"/>
  <c r="C19" i="16" s="1"/>
  <c r="C20" i="16" s="1"/>
  <c r="H30" i="7" l="1"/>
  <c r="H26" i="16"/>
  <c r="C31" i="16" s="1"/>
  <c r="H78" i="16"/>
  <c r="C83" i="16" s="1"/>
  <c r="I54" i="9"/>
  <c r="H6" i="16"/>
  <c r="H25" i="10"/>
  <c r="I37" i="2" l="1"/>
  <c r="I39" i="2" s="1"/>
  <c r="H39" i="2"/>
  <c r="H9" i="16" s="1"/>
  <c r="H15" i="16" s="1"/>
  <c r="H16" i="16" s="1"/>
  <c r="C21" i="16" s="1"/>
</calcChain>
</file>

<file path=xl/sharedStrings.xml><?xml version="1.0" encoding="utf-8"?>
<sst xmlns="http://schemas.openxmlformats.org/spreadsheetml/2006/main" count="951" uniqueCount="526">
  <si>
    <t>Account Number</t>
  </si>
  <si>
    <t>Description</t>
  </si>
  <si>
    <t>Budget</t>
  </si>
  <si>
    <t>Actual</t>
  </si>
  <si>
    <t>Revenues</t>
  </si>
  <si>
    <t>10-400-010</t>
  </si>
  <si>
    <t>AD VALORUM TAXES - CURRENT</t>
  </si>
  <si>
    <t>10-400-015</t>
  </si>
  <si>
    <t>AD VALORUM TAXES - DELINQUENT</t>
  </si>
  <si>
    <t>10-400-020</t>
  </si>
  <si>
    <t>AD VALORUM TAXES - ATT FEES</t>
  </si>
  <si>
    <t>10-400-025</t>
  </si>
  <si>
    <t>AD VALORUM TAXES - PEN &amp; INT</t>
  </si>
  <si>
    <t>10-400-030</t>
  </si>
  <si>
    <t>AD VALORUM TAXES - TAX CERT</t>
  </si>
  <si>
    <t>10-400-050</t>
  </si>
  <si>
    <t>PARK USE INCOME</t>
  </si>
  <si>
    <t>10-400-051</t>
  </si>
  <si>
    <t>PARK GRANT REIMBURSEMENT</t>
  </si>
  <si>
    <t>10-400-060</t>
  </si>
  <si>
    <t>FOOD LICENSE INCOME</t>
  </si>
  <si>
    <t>10-400-065</t>
  </si>
  <si>
    <t>PERMITS</t>
  </si>
  <si>
    <t>10-400-066</t>
  </si>
  <si>
    <t>VARIANCE, ZONING, SUP REQUEST</t>
  </si>
  <si>
    <t>10-400-070</t>
  </si>
  <si>
    <t>CREDIT CARD REWARD REVENUE</t>
  </si>
  <si>
    <t>10-400-071</t>
  </si>
  <si>
    <t>CONTRACTOR REGISTRATION</t>
  </si>
  <si>
    <t>10-400-080</t>
  </si>
  <si>
    <t>INTEREST INCOME</t>
  </si>
  <si>
    <t>10-400-095</t>
  </si>
  <si>
    <t>MISC INCOME</t>
  </si>
  <si>
    <t>10-400-110</t>
  </si>
  <si>
    <t>STATE SALES TAX</t>
  </si>
  <si>
    <t>10-400-115</t>
  </si>
  <si>
    <t>PROPERTY RELEIF SALES TAX</t>
  </si>
  <si>
    <t>10-400-120</t>
  </si>
  <si>
    <t>MIXED BEVERAGE TAX</t>
  </si>
  <si>
    <t>10-400-125</t>
  </si>
  <si>
    <t>NSF CHECK FEE</t>
  </si>
  <si>
    <t>10-400-150</t>
  </si>
  <si>
    <t>FRANCHISE TAX</t>
  </si>
  <si>
    <t>10-400-151</t>
  </si>
  <si>
    <t>AMERICAN TOWER LEASE</t>
  </si>
  <si>
    <t>10-400-155</t>
  </si>
  <si>
    <t>CERTIFICATE OF OCCUPANCY</t>
  </si>
  <si>
    <t>10-400-451</t>
  </si>
  <si>
    <t>LEOSE TRAINING INCOME</t>
  </si>
  <si>
    <t>10-400-455</t>
  </si>
  <si>
    <t>PD NATIONAL NIGHT OUT</t>
  </si>
  <si>
    <t>10-400-901</t>
  </si>
  <si>
    <t>MISCELLANEOUS POLICE INCOME</t>
  </si>
  <si>
    <t>10-410-285</t>
  </si>
  <si>
    <t>10-410-286</t>
  </si>
  <si>
    <t>LVISD SRO OFFICER</t>
  </si>
  <si>
    <t>10-410-296</t>
  </si>
  <si>
    <t>COPS LVISD</t>
  </si>
  <si>
    <t>10-410-297</t>
  </si>
  <si>
    <t>LVISD ADMINISTRATION FEES</t>
  </si>
  <si>
    <t>10-410-298</t>
  </si>
  <si>
    <t>POLICE REPORTS</t>
  </si>
  <si>
    <t>10-410-300</t>
  </si>
  <si>
    <t>MDD OVERHEAD TRANSFER IN</t>
  </si>
  <si>
    <t>10-415-315</t>
  </si>
  <si>
    <t>INDINGENT DEFENSE FUND (IDF)</t>
  </si>
  <si>
    <t>10-415-320</t>
  </si>
  <si>
    <t>LOCAL VIOLATION</t>
  </si>
  <si>
    <t>10-415-325</t>
  </si>
  <si>
    <t>MOVING VIOLATION FEE (MVF)</t>
  </si>
  <si>
    <t>10-415-330</t>
  </si>
  <si>
    <t>STATE JURY FEE (JRF)</t>
  </si>
  <si>
    <t>10-415-335</t>
  </si>
  <si>
    <t>STATE JUDICIAL SUPPORT FUND (J</t>
  </si>
  <si>
    <t>10-415-340</t>
  </si>
  <si>
    <t>STATE CONSOLIDATED COURT COST</t>
  </si>
  <si>
    <t>10-415-345</t>
  </si>
  <si>
    <t>STATE TRAFFIC FINE (STF)</t>
  </si>
  <si>
    <t>10-415-355</t>
  </si>
  <si>
    <t>FINE</t>
  </si>
  <si>
    <t>10-415-360</t>
  </si>
  <si>
    <t>TIME PAYMENT FEE</t>
  </si>
  <si>
    <t>10-415-365</t>
  </si>
  <si>
    <t>WARRANT FEE</t>
  </si>
  <si>
    <t>10-415-370</t>
  </si>
  <si>
    <t>ADMINISTRATIVE FEE</t>
  </si>
  <si>
    <t>10-415-371</t>
  </si>
  <si>
    <t>DISMISSAL FEE</t>
  </si>
  <si>
    <t>10-415-372</t>
  </si>
  <si>
    <t>ARREST FEE</t>
  </si>
  <si>
    <t>10-415-380</t>
  </si>
  <si>
    <t>OMNI COLLECTION FEE</t>
  </si>
  <si>
    <t>10-415-385</t>
  </si>
  <si>
    <t>DEFERRED FEE</t>
  </si>
  <si>
    <t>10-415-390</t>
  </si>
  <si>
    <t>CHILD SAFETY FINE</t>
  </si>
  <si>
    <t>10-415-391</t>
  </si>
  <si>
    <t>SCHOOL ZONE VIOLATION FEE</t>
  </si>
  <si>
    <t>10-415-392</t>
  </si>
  <si>
    <t>TRUANCY PREVENTION FEE</t>
  </si>
  <si>
    <t>10-415-393</t>
  </si>
  <si>
    <t>SEATBELT FEE</t>
  </si>
  <si>
    <t>10-415-395</t>
  </si>
  <si>
    <t>RESTITUTION INCOME</t>
  </si>
  <si>
    <t>12-400-080</t>
  </si>
  <si>
    <t>BANK INTEREST</t>
  </si>
  <si>
    <t>12-400-110</t>
  </si>
  <si>
    <t>SALES TAX</t>
  </si>
  <si>
    <t>12-400-120</t>
  </si>
  <si>
    <t>EVENT VENDORS/DONATIONS</t>
  </si>
  <si>
    <t>14-400-010</t>
  </si>
  <si>
    <t>STREET MAINTENANCE TAX</t>
  </si>
  <si>
    <t>14-400-080</t>
  </si>
  <si>
    <t>15-400-100</t>
  </si>
  <si>
    <t>HOTEL TAX REVENUE</t>
  </si>
  <si>
    <t>20-400-010</t>
  </si>
  <si>
    <t>20-400-025</t>
  </si>
  <si>
    <t>20-400-080</t>
  </si>
  <si>
    <t>25-400-080</t>
  </si>
  <si>
    <t>INTEREST</t>
  </si>
  <si>
    <t>25-410-210</t>
  </si>
  <si>
    <t>COURTHOUSE SECURITY FEES</t>
  </si>
  <si>
    <t>35-400-080</t>
  </si>
  <si>
    <t>35-410-270</t>
  </si>
  <si>
    <t>STATE COURT COST - TECH FEE</t>
  </si>
  <si>
    <t>40-400-080</t>
  </si>
  <si>
    <t>40-400-095</t>
  </si>
  <si>
    <t>40-400-125</t>
  </si>
  <si>
    <t>40-400-505</t>
  </si>
  <si>
    <t>SALES TAX INCOME</t>
  </si>
  <si>
    <t>40-400-510</t>
  </si>
  <si>
    <t>WATER SALES</t>
  </si>
  <si>
    <t>40-400-520</t>
  </si>
  <si>
    <t>SEWER SALES</t>
  </si>
  <si>
    <t>40-400-530</t>
  </si>
  <si>
    <t>PENALTIES</t>
  </si>
  <si>
    <t>40-400-540</t>
  </si>
  <si>
    <t>OPER &amp; MAINTENANCE</t>
  </si>
  <si>
    <t>40-400-550</t>
  </si>
  <si>
    <t>GARBAGE SALES</t>
  </si>
  <si>
    <t>40-400-555</t>
  </si>
  <si>
    <t>OVERPAYMENT</t>
  </si>
  <si>
    <t>40-400-560</t>
  </si>
  <si>
    <t>NEW WATER HOOKUP FEES</t>
  </si>
  <si>
    <t>40-400-565</t>
  </si>
  <si>
    <t>NEW SEWER HOOKUP FEES</t>
  </si>
  <si>
    <t>40-400-570</t>
  </si>
  <si>
    <t>RECONNECTIONS</t>
  </si>
  <si>
    <t>40-400-590</t>
  </si>
  <si>
    <t>WATER DEPOSITS</t>
  </si>
  <si>
    <t>40-400-591</t>
  </si>
  <si>
    <t>ADMIN FEE</t>
  </si>
  <si>
    <t>40-400-592</t>
  </si>
  <si>
    <t>GREASE TRAP PERMITS</t>
  </si>
  <si>
    <t>40-400-595</t>
  </si>
  <si>
    <t>ADJUSTMENTS</t>
  </si>
  <si>
    <t>41-400-080</t>
  </si>
  <si>
    <t>50-400-080</t>
  </si>
  <si>
    <t>51-400-080</t>
  </si>
  <si>
    <t>Expenses</t>
  </si>
  <si>
    <t>10-500-010</t>
  </si>
  <si>
    <t>WAGES - CODE ENFORCEMENT</t>
  </si>
  <si>
    <t>10-500-110</t>
  </si>
  <si>
    <t>SOCIAL SECURITY</t>
  </si>
  <si>
    <t>10-500-115</t>
  </si>
  <si>
    <t>TMRS</t>
  </si>
  <si>
    <t>10-500-150</t>
  </si>
  <si>
    <t>EMPLOYEE INSURANCE</t>
  </si>
  <si>
    <t>10-500-210</t>
  </si>
  <si>
    <t>OFFICE EXPENSE</t>
  </si>
  <si>
    <t>10-500-230</t>
  </si>
  <si>
    <t>DUES AND SUBSCRIPTIONS</t>
  </si>
  <si>
    <t>10-500-250</t>
  </si>
  <si>
    <t>UNIFORMS</t>
  </si>
  <si>
    <t>10-500-270</t>
  </si>
  <si>
    <t>TECHNOLOGY/SOFTWARE UPGRADES</t>
  </si>
  <si>
    <t>10-500-300</t>
  </si>
  <si>
    <t>CONTRACT SERVICES - BV</t>
  </si>
  <si>
    <t>10-500-320</t>
  </si>
  <si>
    <t>WORKERS COMP INSURANCE</t>
  </si>
  <si>
    <t>10-500-410</t>
  </si>
  <si>
    <t>LEGAL &amp; PROFESSIONAL - ENGINEE</t>
  </si>
  <si>
    <t>10-500-420</t>
  </si>
  <si>
    <t>LEGAL &amp; PROFESSIONAL - LEGAL</t>
  </si>
  <si>
    <t>10-500-425</t>
  </si>
  <si>
    <t>MUNI CODES</t>
  </si>
  <si>
    <t>10-500-450</t>
  </si>
  <si>
    <t>EMPLOYEE TRAINING</t>
  </si>
  <si>
    <t>10-500-610</t>
  </si>
  <si>
    <t>VEHICLE FUEL</t>
  </si>
  <si>
    <t>10-500-620</t>
  </si>
  <si>
    <t>VEHICLE REPAIR</t>
  </si>
  <si>
    <t>10-510-010</t>
  </si>
  <si>
    <t>WAGES - GENERAL</t>
  </si>
  <si>
    <t>10-510-020</t>
  </si>
  <si>
    <t>CAR/ PHONE ALLOWANCE</t>
  </si>
  <si>
    <t>10-510-110</t>
  </si>
  <si>
    <t>PAYROLL TAXES</t>
  </si>
  <si>
    <t>10-510-115</t>
  </si>
  <si>
    <t>10-510-150</t>
  </si>
  <si>
    <t>10-510-210</t>
  </si>
  <si>
    <t>10-510-212</t>
  </si>
  <si>
    <t>OFFICE EQUIPMENT RENTALS</t>
  </si>
  <si>
    <t>10-510-215</t>
  </si>
  <si>
    <t>OFFICE CLEANING</t>
  </si>
  <si>
    <t>10-510-220</t>
  </si>
  <si>
    <t>OFFICE SUPPLIES</t>
  </si>
  <si>
    <t>10-510-230</t>
  </si>
  <si>
    <t>10-510-240</t>
  </si>
  <si>
    <t>TELEPHONE</t>
  </si>
  <si>
    <t>10-510-250</t>
  </si>
  <si>
    <t>10-510-260</t>
  </si>
  <si>
    <t>POSTAGE</t>
  </si>
  <si>
    <t>10-510-270</t>
  </si>
  <si>
    <t>TECHNOWLEDGE/SOFTWARE UPGRADES</t>
  </si>
  <si>
    <t>10-510-290</t>
  </si>
  <si>
    <t>UTILITIES</t>
  </si>
  <si>
    <t>10-510-300</t>
  </si>
  <si>
    <t>NATIONAL NIGHT EXPENSES</t>
  </si>
  <si>
    <t>10-510-310</t>
  </si>
  <si>
    <t>PROPERTY &amp; LIABILITY INSURANCE</t>
  </si>
  <si>
    <t>10-510-320</t>
  </si>
  <si>
    <t>10-510-330</t>
  </si>
  <si>
    <t>BONDING</t>
  </si>
  <si>
    <t>10-510-420</t>
  </si>
  <si>
    <t>10-510-421</t>
  </si>
  <si>
    <t>LEGAL &amp; PROFESSIONAL - COLLECT</t>
  </si>
  <si>
    <t>10-510-435</t>
  </si>
  <si>
    <t>FOOD LICENSE EXPENSE</t>
  </si>
  <si>
    <t>10-510-450</t>
  </si>
  <si>
    <t>10-510-452</t>
  </si>
  <si>
    <t>WCAC QUARTERLY PAYMENT</t>
  </si>
  <si>
    <t>10-510-460</t>
  </si>
  <si>
    <t>AUDIT EXPENSE</t>
  </si>
  <si>
    <t>10-510-465</t>
  </si>
  <si>
    <t>ELECTION EXPENSE</t>
  </si>
  <si>
    <t>10-510-470</t>
  </si>
  <si>
    <t>BANK SERVICE CHARGES</t>
  </si>
  <si>
    <t>10-510-476</t>
  </si>
  <si>
    <t>CONTRACT SERVICES - CSI</t>
  </si>
  <si>
    <t>10-510-490</t>
  </si>
  <si>
    <t>ADS</t>
  </si>
  <si>
    <t>10-510-610</t>
  </si>
  <si>
    <t>10-510-670</t>
  </si>
  <si>
    <t>GENERAL SUPPLIES</t>
  </si>
  <si>
    <t>10-510-700</t>
  </si>
  <si>
    <t>LIBRARY DONATION</t>
  </si>
  <si>
    <t>10-510-710</t>
  </si>
  <si>
    <t>CHILD ADVOCACY</t>
  </si>
  <si>
    <t>10-510-900</t>
  </si>
  <si>
    <t>CONTINGENCY FUND</t>
  </si>
  <si>
    <t>10-510-920</t>
  </si>
  <si>
    <t>MISCELLANEOUS EXPENSE</t>
  </si>
  <si>
    <t>10-515-010</t>
  </si>
  <si>
    <t>WAGES - COURT</t>
  </si>
  <si>
    <t>10-515-110</t>
  </si>
  <si>
    <t>10-515-115</t>
  </si>
  <si>
    <t>10-515-150</t>
  </si>
  <si>
    <t>10-515-210</t>
  </si>
  <si>
    <t>10-515-230</t>
  </si>
  <si>
    <t>10-515-271</t>
  </si>
  <si>
    <t>10-515-320</t>
  </si>
  <si>
    <t>10-515-415</t>
  </si>
  <si>
    <t>PROSECUTOR SERVICES</t>
  </si>
  <si>
    <t>10-515-420</t>
  </si>
  <si>
    <t>JURY EXPENSE</t>
  </si>
  <si>
    <t>10-515-450</t>
  </si>
  <si>
    <t>10-515-474</t>
  </si>
  <si>
    <t>OMNI COLLECTION</t>
  </si>
  <si>
    <t>10-515-550</t>
  </si>
  <si>
    <t>STATE COURT COSTS</t>
  </si>
  <si>
    <t>10-520-010</t>
  </si>
  <si>
    <t>WAGES - POLICE</t>
  </si>
  <si>
    <t>10-520-011</t>
  </si>
  <si>
    <t>CONTRACT LABOR</t>
  </si>
  <si>
    <t>10-520-012</t>
  </si>
  <si>
    <t>SHIFT DIFFERENTIAL</t>
  </si>
  <si>
    <t>10-520-015</t>
  </si>
  <si>
    <t>OVERTIME</t>
  </si>
  <si>
    <t>10-520-020</t>
  </si>
  <si>
    <t>CELL PHONE ALLOWANCE</t>
  </si>
  <si>
    <t>10-520-110</t>
  </si>
  <si>
    <t>10-520-115</t>
  </si>
  <si>
    <t>10-520-150</t>
  </si>
  <si>
    <t>10-520-160</t>
  </si>
  <si>
    <t>MEDICAL COST</t>
  </si>
  <si>
    <t>10-520-210</t>
  </si>
  <si>
    <t>10-520-220</t>
  </si>
  <si>
    <t>10-520-240</t>
  </si>
  <si>
    <t>10-520-250</t>
  </si>
  <si>
    <t>10-520-270</t>
  </si>
  <si>
    <t>10-520-310</t>
  </si>
  <si>
    <t>10-520-320</t>
  </si>
  <si>
    <t>10-520-330</t>
  </si>
  <si>
    <t>10-520-400</t>
  </si>
  <si>
    <t>PROFESSIONAL FEES</t>
  </si>
  <si>
    <t>10-520-450</t>
  </si>
  <si>
    <t>10-520-451</t>
  </si>
  <si>
    <t>LEOSE TRAINING EXPENSE</t>
  </si>
  <si>
    <t>10-520-477</t>
  </si>
  <si>
    <t>LAB TEST</t>
  </si>
  <si>
    <t>10-520-479</t>
  </si>
  <si>
    <t>COPS LVISD CONTRACT PAY</t>
  </si>
  <si>
    <t>10-520-480</t>
  </si>
  <si>
    <t>EVIDENCE SUPPLIES</t>
  </si>
  <si>
    <t>10-520-499</t>
  </si>
  <si>
    <t>ADS - PUBLICATIONS</t>
  </si>
  <si>
    <t>10-520-600</t>
  </si>
  <si>
    <t>10-520-610</t>
  </si>
  <si>
    <t>10-520-620</t>
  </si>
  <si>
    <t>10-520-670</t>
  </si>
  <si>
    <t>10-520-690</t>
  </si>
  <si>
    <t>EQUIPMENT PURCHASES</t>
  </si>
  <si>
    <t>10-520-910</t>
  </si>
  <si>
    <t>WCSO DISPATCH</t>
  </si>
  <si>
    <t>10-520-920</t>
  </si>
  <si>
    <t>MICELLAENOUS</t>
  </si>
  <si>
    <t>10-530-010</t>
  </si>
  <si>
    <t>WAGES - PUBLIC WORKS</t>
  </si>
  <si>
    <t>10-530-015</t>
  </si>
  <si>
    <t>10-530-110</t>
  </si>
  <si>
    <t>10-530-115</t>
  </si>
  <si>
    <t>10-530-120</t>
  </si>
  <si>
    <t>ON CALL PAY</t>
  </si>
  <si>
    <t>10-530-150</t>
  </si>
  <si>
    <t>10-530-210</t>
  </si>
  <si>
    <t>10-530-220</t>
  </si>
  <si>
    <t>10-530-240</t>
  </si>
  <si>
    <t>10-530-250</t>
  </si>
  <si>
    <t>10-530-310</t>
  </si>
  <si>
    <t>PROPERTY &amp; LIABILITY INSURNACE</t>
  </si>
  <si>
    <t>10-530-320</t>
  </si>
  <si>
    <t>10-530-450</t>
  </si>
  <si>
    <t>10-530-610</t>
  </si>
  <si>
    <t>10-530-620</t>
  </si>
  <si>
    <t>10-530-655</t>
  </si>
  <si>
    <t>REPAIR AND MAINTENANCE</t>
  </si>
  <si>
    <t>10-530-660</t>
  </si>
  <si>
    <t>TOOLS</t>
  </si>
  <si>
    <t>10-530-665</t>
  </si>
  <si>
    <t>STREET REPAIR</t>
  </si>
  <si>
    <t>10-530-670</t>
  </si>
  <si>
    <t>10-530-690</t>
  </si>
  <si>
    <t>EQUIPMENT</t>
  </si>
  <si>
    <t>10-530-920</t>
  </si>
  <si>
    <t>10-530-930</t>
  </si>
  <si>
    <t>ENGINEERING FEES</t>
  </si>
  <si>
    <t>10-580-010</t>
  </si>
  <si>
    <t>WAGES - PARK DEPARTMENT</t>
  </si>
  <si>
    <t>10-580-015</t>
  </si>
  <si>
    <t>10-580-110</t>
  </si>
  <si>
    <t>10-580-115</t>
  </si>
  <si>
    <t>10-580-150</t>
  </si>
  <si>
    <t>10-580-240</t>
  </si>
  <si>
    <t>10-580-250</t>
  </si>
  <si>
    <t>10-580-290</t>
  </si>
  <si>
    <t>UTILITIES - PARK</t>
  </si>
  <si>
    <t>10-580-320</t>
  </si>
  <si>
    <t>10-580-450</t>
  </si>
  <si>
    <t>10-580-610</t>
  </si>
  <si>
    <t>10-580-655</t>
  </si>
  <si>
    <t>10-580-660</t>
  </si>
  <si>
    <t>10-580-670</t>
  </si>
  <si>
    <t>CITY PARK SUPPLIES</t>
  </si>
  <si>
    <t>10-580-690</t>
  </si>
  <si>
    <t>PARK EQUIPMENT</t>
  </si>
  <si>
    <t>10-580-695</t>
  </si>
  <si>
    <t>PARK- CHRISTMAS</t>
  </si>
  <si>
    <t>12-500-010</t>
  </si>
  <si>
    <t>WAGES - MDD</t>
  </si>
  <si>
    <t>12-500-050</t>
  </si>
  <si>
    <t>12-500-115</t>
  </si>
  <si>
    <t>12-500-150</t>
  </si>
  <si>
    <t>12-500-220</t>
  </si>
  <si>
    <t>12-500-230</t>
  </si>
  <si>
    <t>MEMBERSHIP/DUES</t>
  </si>
  <si>
    <t>12-500-231</t>
  </si>
  <si>
    <t>NEWS PUBLICATIONS/SUBSCRIPTION</t>
  </si>
  <si>
    <t>12-500-240</t>
  </si>
  <si>
    <t>12-500-320</t>
  </si>
  <si>
    <t>12-500-400</t>
  </si>
  <si>
    <t>FACILITY &amp; OVERHEAD COST TO GF</t>
  </si>
  <si>
    <t>12-500-410</t>
  </si>
  <si>
    <t>ENGINEERING</t>
  </si>
  <si>
    <t>12-500-420</t>
  </si>
  <si>
    <t>LEGAL</t>
  </si>
  <si>
    <t>12-500-450</t>
  </si>
  <si>
    <t>TRAINING/CONFERENCE/TRAVEL</t>
  </si>
  <si>
    <t>12-500-460</t>
  </si>
  <si>
    <t>EVENT PLANNING</t>
  </si>
  <si>
    <t>12-500-475</t>
  </si>
  <si>
    <t>CONSULTING/PLANNING</t>
  </si>
  <si>
    <t>12-500-476</t>
  </si>
  <si>
    <t>ADVERTISING</t>
  </si>
  <si>
    <t>12-500-477</t>
  </si>
  <si>
    <t>FACADE GRANTS</t>
  </si>
  <si>
    <t>12-500-478</t>
  </si>
  <si>
    <t>TRAFFIC STUDY</t>
  </si>
  <si>
    <t>14-500-100</t>
  </si>
  <si>
    <t>14-500-410</t>
  </si>
  <si>
    <t>PROFESSIONAL - ENGINEERING</t>
  </si>
  <si>
    <t>15-500-200</t>
  </si>
  <si>
    <t>HOTEL ABATEMENT EXPENSE</t>
  </si>
  <si>
    <t>25-900-100</t>
  </si>
  <si>
    <t>ALARM SERVICES</t>
  </si>
  <si>
    <t>35-900-100</t>
  </si>
  <si>
    <t>ANNUAL SOFTWARE MAINTENANCE</t>
  </si>
  <si>
    <t>40-540-010</t>
  </si>
  <si>
    <t>WAGES</t>
  </si>
  <si>
    <t>40-540-015</t>
  </si>
  <si>
    <t>40-540-110</t>
  </si>
  <si>
    <t>40-540-115</t>
  </si>
  <si>
    <t>40-540-120</t>
  </si>
  <si>
    <t>40-540-150</t>
  </si>
  <si>
    <t>40-540-210</t>
  </si>
  <si>
    <t>40-540-230</t>
  </si>
  <si>
    <t>40-540-240</t>
  </si>
  <si>
    <t>40-540-260</t>
  </si>
  <si>
    <t>40-540-270</t>
  </si>
  <si>
    <t>40-540-280</t>
  </si>
  <si>
    <t>RETURNED CHECK</t>
  </si>
  <si>
    <t>40-540-281</t>
  </si>
  <si>
    <t>DEPOSIT REFUND</t>
  </si>
  <si>
    <t>40-540-284</t>
  </si>
  <si>
    <t>APPLIED DEPOSIT REIMBURSEMENT</t>
  </si>
  <si>
    <t>40-540-290</t>
  </si>
  <si>
    <t>40-540-310</t>
  </si>
  <si>
    <t>40-540-320</t>
  </si>
  <si>
    <t>40-540-411</t>
  </si>
  <si>
    <t>PERMITS &amp; INSPECTIONS</t>
  </si>
  <si>
    <t>40-540-450</t>
  </si>
  <si>
    <t>EMPLOYEE TRAINING &amp; LICENSING</t>
  </si>
  <si>
    <t>40-540-455</t>
  </si>
  <si>
    <t>CRWA MEETING REIMBURSEMENT</t>
  </si>
  <si>
    <t>40-540-460</t>
  </si>
  <si>
    <t>40-540-471</t>
  </si>
  <si>
    <t>PAYCLIX EXPENSE</t>
  </si>
  <si>
    <t>40-540-490</t>
  </si>
  <si>
    <t>40-540-610</t>
  </si>
  <si>
    <t>40-540-620</t>
  </si>
  <si>
    <t>40-540-710</t>
  </si>
  <si>
    <t>GARBAGE COLLECTION EXPENSE</t>
  </si>
  <si>
    <t>40-540-720</t>
  </si>
  <si>
    <t>SALES TAX EXPENSE</t>
  </si>
  <si>
    <t>40-540-810</t>
  </si>
  <si>
    <t>SUPPLIES AND REPAIRS</t>
  </si>
  <si>
    <t>40-540-820</t>
  </si>
  <si>
    <t>WWTP OPERATION</t>
  </si>
  <si>
    <t>40-540-830</t>
  </si>
  <si>
    <t>WATER ANALYSIS LAB</t>
  </si>
  <si>
    <t>40-540-840</t>
  </si>
  <si>
    <t>CHEMICALS</t>
  </si>
  <si>
    <t>40-540-880</t>
  </si>
  <si>
    <t>BULK WATER PURCHASE</t>
  </si>
  <si>
    <t>40-540-901</t>
  </si>
  <si>
    <t>WELL PROJECTS</t>
  </si>
  <si>
    <t>40-540-902</t>
  </si>
  <si>
    <t>LAND LEASE</t>
  </si>
  <si>
    <t>40-540-909</t>
  </si>
  <si>
    <t>40-540-910</t>
  </si>
  <si>
    <t>SARA LOAN PRINCIPAL</t>
  </si>
  <si>
    <t>40-540-912</t>
  </si>
  <si>
    <t>40-540-913</t>
  </si>
  <si>
    <t>SARA LOAN INTEREST</t>
  </si>
  <si>
    <t>40-540-916 -</t>
  </si>
  <si>
    <t>2016 SERIES BOND PAYMENT</t>
  </si>
  <si>
    <t>40-540-917</t>
  </si>
  <si>
    <t>2016 SERIES - INTEREST PAYMENT</t>
  </si>
  <si>
    <t>40-540-918</t>
  </si>
  <si>
    <t>2016 SERIES BOND - ADMIN FEE</t>
  </si>
  <si>
    <t>40-540-920</t>
  </si>
  <si>
    <t>41-530-100</t>
  </si>
  <si>
    <t>ELEVATED TOWER CONSTRUCTION</t>
  </si>
  <si>
    <t>41-530-101</t>
  </si>
  <si>
    <t>41-530-110</t>
  </si>
  <si>
    <t>ELEVATED TOWER MISC/CONTINGENC</t>
  </si>
  <si>
    <t>41-530-111</t>
  </si>
  <si>
    <t>ELEVATED TOWER LEGAL/ACQUIS</t>
  </si>
  <si>
    <t>41-530-115</t>
  </si>
  <si>
    <t>ENG - ELEVATED WATER TOWER</t>
  </si>
  <si>
    <t>41-530-116</t>
  </si>
  <si>
    <t>ELEVATED TOWER</t>
  </si>
  <si>
    <t>41-540-115</t>
  </si>
  <si>
    <t>Water/Filter Plant Engineer</t>
  </si>
  <si>
    <t>FY 2018</t>
  </si>
  <si>
    <t>FY 2017</t>
  </si>
  <si>
    <t>FY 2019</t>
  </si>
  <si>
    <t>FY 2020</t>
  </si>
  <si>
    <t>Proposed</t>
  </si>
  <si>
    <t>SB @ 75%</t>
  </si>
  <si>
    <t xml:space="preserve"> </t>
  </si>
  <si>
    <t>Actual as            of 6-30</t>
  </si>
  <si>
    <t>Includes Judges Pay</t>
  </si>
  <si>
    <t>VEHICLE PURCHASE/LEASE</t>
  </si>
  <si>
    <t>Revenues over Expenses</t>
  </si>
  <si>
    <t>New</t>
  </si>
  <si>
    <t>Court Improvements</t>
  </si>
  <si>
    <t>Last Payment for Vehicle Purchase Lease was 9-1-2019</t>
  </si>
  <si>
    <t>C OF O 2011 PRINCIPAL/ GO 17</t>
  </si>
  <si>
    <t>C OF O 2011 INTEREST/ GO 17</t>
  </si>
  <si>
    <t>AS OF</t>
  </si>
  <si>
    <t>FY2018</t>
  </si>
  <si>
    <t>+/-</t>
  </si>
  <si>
    <t xml:space="preserve">General Fund </t>
  </si>
  <si>
    <t>Total Expenses</t>
  </si>
  <si>
    <t>Difference</t>
  </si>
  <si>
    <t>Current Fund Balance</t>
  </si>
  <si>
    <t>Revenue/Expenses</t>
  </si>
  <si>
    <t>New Fund Balance</t>
  </si>
  <si>
    <t>MDD Fund</t>
  </si>
  <si>
    <t>Streets Fund</t>
  </si>
  <si>
    <t>Debt Service</t>
  </si>
  <si>
    <t>Court Security</t>
  </si>
  <si>
    <t>Court Technology</t>
  </si>
  <si>
    <t>Utility Fund</t>
  </si>
  <si>
    <t>Utility Capital Fund</t>
  </si>
  <si>
    <t>Impact Fees - Water</t>
  </si>
  <si>
    <t>Impact Fees - Waste Water</t>
  </si>
  <si>
    <t>FY 2017 Revenue/Expenses</t>
  </si>
  <si>
    <t>FY2020</t>
  </si>
  <si>
    <t>.</t>
  </si>
  <si>
    <t>s/b at</t>
  </si>
  <si>
    <t>Project FY 2020 Fund Balance</t>
  </si>
  <si>
    <t>Percent</t>
  </si>
  <si>
    <t>Waiting for # from Donald</t>
  </si>
  <si>
    <t>additional for vests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</si>
</sst>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[Red]\(#,##0.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49" fontId="0" fillId="0" borderId="0" xfId="0" applyNumberFormat="1"/>
    <xf numFmtId="49" fontId="0" fillId="0" borderId="0" xfId="0" quotePrefix="1" applyNumberFormat="1"/>
    <xf numFmtId="164" fontId="0" fillId="0" borderId="0" xfId="0" applyNumberFormat="1" applyAlignment="1">
      <alignment horizontal="right"/>
    </xf>
    <xf numFmtId="16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 wrapText="1"/>
    </xf>
    <xf numFmtId="9" fontId="0" fillId="0" borderId="0" xfId="1" applyFont="1" applyAlignment="1">
      <alignment horizontal="center"/>
    </xf>
    <xf numFmtId="164" fontId="0" fillId="2" borderId="0" xfId="0" applyNumberFormat="1" applyFill="1" applyAlignment="1">
      <alignment horizontal="right"/>
    </xf>
    <xf numFmtId="49" fontId="0" fillId="0" borderId="1" xfId="0" quotePrefix="1" applyNumberFormat="1" applyBorder="1"/>
    <xf numFmtId="0" fontId="0" fillId="0" borderId="1" xfId="0" applyBorder="1"/>
    <xf numFmtId="164" fontId="0" fillId="0" borderId="1" xfId="0" applyNumberFormat="1" applyBorder="1" applyAlignment="1">
      <alignment horizontal="right"/>
    </xf>
    <xf numFmtId="9" fontId="0" fillId="0" borderId="1" xfId="1" applyFont="1" applyBorder="1" applyAlignment="1">
      <alignment horizontal="center"/>
    </xf>
    <xf numFmtId="49" fontId="0" fillId="0" borderId="0" xfId="0" quotePrefix="1" applyNumberFormat="1" applyFill="1"/>
    <xf numFmtId="0" fontId="0" fillId="0" borderId="0" xfId="0" applyFill="1"/>
    <xf numFmtId="164" fontId="0" fillId="0" borderId="0" xfId="0" applyNumberFormat="1" applyFill="1" applyAlignment="1">
      <alignment horizontal="right"/>
    </xf>
    <xf numFmtId="9" fontId="0" fillId="0" borderId="0" xfId="1" applyFont="1" applyFill="1" applyAlignment="1">
      <alignment horizontal="center"/>
    </xf>
    <xf numFmtId="164" fontId="2" fillId="0" borderId="1" xfId="0" applyNumberFormat="1" applyFont="1" applyFill="1" applyBorder="1" applyAlignment="1">
      <alignment horizontal="center" wrapText="1"/>
    </xf>
    <xf numFmtId="164" fontId="0" fillId="0" borderId="1" xfId="0" applyNumberFormat="1" applyFill="1" applyBorder="1" applyAlignment="1">
      <alignment horizontal="right"/>
    </xf>
    <xf numFmtId="164" fontId="0" fillId="0" borderId="0" xfId="0" applyNumberFormat="1" applyAlignment="1">
      <alignment horizontal="left"/>
    </xf>
    <xf numFmtId="164" fontId="2" fillId="0" borderId="0" xfId="0" applyNumberFormat="1" applyFont="1" applyAlignment="1">
      <alignment horizontal="left"/>
    </xf>
    <xf numFmtId="164" fontId="0" fillId="0" borderId="0" xfId="0" applyNumberFormat="1" applyFill="1" applyAlignment="1">
      <alignment horizontal="left"/>
    </xf>
    <xf numFmtId="0" fontId="0" fillId="3" borderId="0" xfId="0" applyFill="1"/>
    <xf numFmtId="49" fontId="3" fillId="4" borderId="0" xfId="0" applyNumberFormat="1" applyFont="1" applyFill="1"/>
    <xf numFmtId="22" fontId="3" fillId="4" borderId="0" xfId="0" applyNumberFormat="1" applyFont="1" applyFill="1" applyAlignment="1">
      <alignment horizontal="left"/>
    </xf>
    <xf numFmtId="0" fontId="4" fillId="0" borderId="0" xfId="0" applyFont="1"/>
    <xf numFmtId="9" fontId="4" fillId="0" borderId="0" xfId="1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9" fontId="3" fillId="0" borderId="0" xfId="1" applyFont="1" applyAlignment="1">
      <alignment horizontal="center"/>
    </xf>
    <xf numFmtId="164" fontId="3" fillId="0" borderId="0" xfId="0" applyNumberFormat="1" applyFont="1" applyAlignment="1">
      <alignment horizontal="right"/>
    </xf>
    <xf numFmtId="49" fontId="3" fillId="0" borderId="1" xfId="0" applyNumberFormat="1" applyFont="1" applyBorder="1"/>
    <xf numFmtId="0" fontId="3" fillId="0" borderId="1" xfId="0" applyFont="1" applyBorder="1"/>
    <xf numFmtId="164" fontId="3" fillId="0" borderId="1" xfId="0" applyNumberFormat="1" applyFont="1" applyBorder="1" applyAlignment="1">
      <alignment horizontal="center" vertical="center"/>
    </xf>
    <xf numFmtId="9" fontId="3" fillId="0" borderId="1" xfId="1" quotePrefix="1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43" fontId="4" fillId="0" borderId="0" xfId="2" applyFont="1"/>
    <xf numFmtId="0" fontId="4" fillId="0" borderId="1" xfId="0" applyFont="1" applyBorder="1"/>
    <xf numFmtId="43" fontId="4" fillId="0" borderId="1" xfId="2" applyFont="1" applyBorder="1"/>
    <xf numFmtId="43" fontId="4" fillId="0" borderId="0" xfId="0" applyNumberFormat="1" applyFont="1"/>
    <xf numFmtId="0" fontId="4" fillId="0" borderId="0" xfId="0" applyFont="1" applyAlignment="1">
      <alignment vertical="center"/>
    </xf>
    <xf numFmtId="43" fontId="4" fillId="0" borderId="0" xfId="2" applyFont="1" applyAlignment="1">
      <alignment vertical="center"/>
    </xf>
    <xf numFmtId="9" fontId="4" fillId="0" borderId="0" xfId="1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2" applyFont="1" applyBorder="1" applyAlignment="1">
      <alignment vertical="center"/>
    </xf>
    <xf numFmtId="9" fontId="4" fillId="0" borderId="1" xfId="1" applyFont="1" applyBorder="1" applyAlignment="1">
      <alignment horizontal="center"/>
    </xf>
    <xf numFmtId="9" fontId="4" fillId="0" borderId="0" xfId="1" applyFont="1" applyAlignment="1">
      <alignment vertical="center"/>
    </xf>
    <xf numFmtId="9" fontId="4" fillId="0" borderId="1" xfId="1" applyFont="1" applyBorder="1" applyAlignment="1">
      <alignment vertical="center"/>
    </xf>
    <xf numFmtId="9" fontId="3" fillId="0" borderId="1" xfId="1" applyFont="1" applyBorder="1" applyAlignment="1">
      <alignment horizontal="center" vertical="center"/>
    </xf>
    <xf numFmtId="9" fontId="0" fillId="0" borderId="0" xfId="1" applyFont="1" applyAlignment="1">
      <alignment horizontal="right"/>
    </xf>
    <xf numFmtId="9" fontId="0" fillId="0" borderId="0" xfId="1" applyFont="1" applyAlignment="1"/>
    <xf numFmtId="164" fontId="0" fillId="0" borderId="0" xfId="0" applyNumberFormat="1" applyAlignment="1">
      <alignment horizontal="center"/>
    </xf>
    <xf numFmtId="164" fontId="2" fillId="0" borderId="1" xfId="0" applyNumberFormat="1" applyFont="1" applyBorder="1" applyAlignment="1">
      <alignment horizontal="left" wrapText="1"/>
    </xf>
    <xf numFmtId="164" fontId="0" fillId="5" borderId="0" xfId="0" applyNumberFormat="1" applyFill="1" applyAlignment="1">
      <alignment horizontal="right"/>
    </xf>
    <xf numFmtId="43" fontId="0" fillId="0" borderId="0" xfId="2" applyFont="1"/>
    <xf numFmtId="10" fontId="0" fillId="0" borderId="0" xfId="1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 vertic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udget%20Work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Page"/>
      <sheetName val="GF Revenues"/>
      <sheetName val="GF - Code"/>
      <sheetName val="GF - Gen"/>
      <sheetName val="GF - Court"/>
      <sheetName val="GF - PD"/>
      <sheetName val="GF - PW"/>
      <sheetName val="GF - Park"/>
      <sheetName val="MDD"/>
      <sheetName val="Hotel Motel"/>
      <sheetName val="Streets"/>
      <sheetName val="Debt"/>
      <sheetName val="Cout Sec Tec"/>
      <sheetName val="Utility - Rev"/>
      <sheetName val="Utility - Exp"/>
      <sheetName val="Capital"/>
      <sheetName val="Impact Fees"/>
    </sheetNames>
    <sheetDataSet>
      <sheetData sheetId="0"/>
      <sheetData sheetId="1"/>
      <sheetData sheetId="2">
        <row r="25">
          <cell r="B25" t="str">
            <v xml:space="preserve">Code Enforcement Total </v>
          </cell>
          <cell r="H25">
            <v>-0.80578781600944749</v>
          </cell>
        </row>
      </sheetData>
      <sheetData sheetId="3">
        <row r="46">
          <cell r="B46" t="str">
            <v>Administration Total</v>
          </cell>
          <cell r="H46">
            <v>-1</v>
          </cell>
        </row>
      </sheetData>
      <sheetData sheetId="4">
        <row r="20">
          <cell r="B20" t="str">
            <v>Court Total</v>
          </cell>
          <cell r="H20">
            <v>-1</v>
          </cell>
        </row>
      </sheetData>
      <sheetData sheetId="5">
        <row r="39">
          <cell r="B39" t="str">
            <v>Police Total</v>
          </cell>
          <cell r="H39">
            <v>-1</v>
          </cell>
        </row>
      </sheetData>
      <sheetData sheetId="6">
        <row r="30">
          <cell r="B30" t="str">
            <v>Public Works Total</v>
          </cell>
          <cell r="H30" t="e">
            <v>#DIV/0!</v>
          </cell>
        </row>
      </sheetData>
      <sheetData sheetId="7">
        <row r="24">
          <cell r="B24" t="str">
            <v>Parks Total</v>
          </cell>
          <cell r="H24">
            <v>-1</v>
          </cell>
        </row>
      </sheetData>
      <sheetData sheetId="8"/>
      <sheetData sheetId="9"/>
      <sheetData sheetId="10">
        <row r="6">
          <cell r="H6">
            <v>-1</v>
          </cell>
        </row>
        <row r="12">
          <cell r="H12">
            <v>-1</v>
          </cell>
        </row>
      </sheetData>
      <sheetData sheetId="11">
        <row r="7">
          <cell r="D7">
            <v>18485.580000000002</v>
          </cell>
          <cell r="E7">
            <v>380</v>
          </cell>
          <cell r="F7">
            <v>0</v>
          </cell>
          <cell r="G7">
            <v>0</v>
          </cell>
          <cell r="H7">
            <v>-1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/>
        </row>
      </sheetData>
      <sheetData sheetId="12"/>
      <sheetData sheetId="13">
        <row r="20">
          <cell r="H20">
            <v>-1</v>
          </cell>
        </row>
      </sheetData>
      <sheetData sheetId="14">
        <row r="54">
          <cell r="H54">
            <v>-1</v>
          </cell>
        </row>
      </sheetData>
      <sheetData sheetId="15">
        <row r="4">
          <cell r="C4">
            <v>983.47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</row>
      </sheetData>
      <sheetData sheetId="16">
        <row r="3">
          <cell r="C3">
            <v>21.66</v>
          </cell>
          <cell r="D3"/>
          <cell r="E3">
            <v>20</v>
          </cell>
          <cell r="F3"/>
        </row>
        <row r="4">
          <cell r="C4">
            <v>158.16</v>
          </cell>
          <cell r="D4"/>
          <cell r="F4"/>
        </row>
        <row r="10">
          <cell r="C10">
            <v>42.77</v>
          </cell>
          <cell r="D10"/>
          <cell r="E10">
            <v>16</v>
          </cell>
          <cell r="F10"/>
        </row>
        <row r="11">
          <cell r="C11">
            <v>32.43</v>
          </cell>
          <cell r="D11"/>
          <cell r="F11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1C181-6EC4-4CF4-B898-B2B4E094927B}">
  <dimension ref="A1:N60"/>
  <sheetViews>
    <sheetView zoomScaleNormal="100" workbookViewId="0">
      <pane ySplit="2" topLeftCell="A3" activePane="bottomLeft" state="frozen"/>
      <selection activeCell="D27" sqref="D27"/>
      <selection pane="bottomLeft" activeCell="G17" sqref="G17"/>
    </sheetView>
  </sheetViews>
  <sheetFormatPr defaultRowHeight="15" x14ac:dyDescent="0.25"/>
  <cols>
    <col min="1" max="1" width="10.42578125" style="1" customWidth="1"/>
    <col min="2" max="2" width="24.42578125" customWidth="1"/>
    <col min="3" max="3" width="14.7109375" style="3" customWidth="1"/>
    <col min="4" max="4" width="13.28515625" style="3" customWidth="1"/>
    <col min="5" max="5" width="11.7109375" style="20" bestFit="1" customWidth="1"/>
    <col min="6" max="6" width="11.85546875" style="3" customWidth="1"/>
    <col min="7" max="7" width="9.42578125" style="3" bestFit="1" customWidth="1"/>
    <col min="8" max="8" width="14.7109375" style="3" customWidth="1"/>
    <col min="9" max="9" width="12" style="3" customWidth="1"/>
    <col min="10" max="10" width="7.85546875" style="24" bestFit="1" customWidth="1"/>
    <col min="11" max="14" width="14.7109375" style="3" customWidth="1"/>
  </cols>
  <sheetData>
    <row r="1" spans="1:14" s="5" customFormat="1" x14ac:dyDescent="0.25">
      <c r="A1" s="6"/>
      <c r="B1" s="7"/>
      <c r="C1" s="4" t="s">
        <v>485</v>
      </c>
      <c r="D1" s="4" t="s">
        <v>484</v>
      </c>
      <c r="E1" s="61" t="s">
        <v>486</v>
      </c>
      <c r="F1" s="61"/>
      <c r="G1" s="4"/>
      <c r="H1" s="4" t="s">
        <v>487</v>
      </c>
      <c r="I1" s="4"/>
      <c r="J1" s="25"/>
      <c r="K1" s="4"/>
      <c r="L1" s="4"/>
      <c r="M1" s="4"/>
      <c r="N1" s="4"/>
    </row>
    <row r="2" spans="1:14" s="11" customFormat="1" ht="28.5" customHeight="1" x14ac:dyDescent="0.25">
      <c r="A2" s="8" t="s">
        <v>0</v>
      </c>
      <c r="B2" s="9" t="s">
        <v>1</v>
      </c>
      <c r="C2" s="10" t="s">
        <v>3</v>
      </c>
      <c r="D2" s="10" t="s">
        <v>3</v>
      </c>
      <c r="E2" s="22" t="s">
        <v>2</v>
      </c>
      <c r="F2" s="10" t="s">
        <v>491</v>
      </c>
      <c r="G2" s="10" t="s">
        <v>489</v>
      </c>
      <c r="H2" s="10" t="s">
        <v>488</v>
      </c>
      <c r="I2" s="10" t="s">
        <v>505</v>
      </c>
      <c r="J2" s="10" t="s">
        <v>523</v>
      </c>
      <c r="K2" s="10"/>
      <c r="L2" s="10"/>
      <c r="M2" s="10"/>
      <c r="N2" s="10"/>
    </row>
    <row r="4" spans="1:14" x14ac:dyDescent="0.25">
      <c r="A4" s="2" t="s">
        <v>5</v>
      </c>
      <c r="B4" t="s">
        <v>6</v>
      </c>
      <c r="C4" s="3">
        <v>180680.87</v>
      </c>
      <c r="D4" s="3">
        <v>192569.83</v>
      </c>
      <c r="E4" s="20">
        <v>225062</v>
      </c>
      <c r="F4" s="3">
        <v>183848.95</v>
      </c>
      <c r="G4" s="12">
        <f>F4/E4</f>
        <v>0.81688134825070435</v>
      </c>
      <c r="H4" s="20">
        <v>230929</v>
      </c>
      <c r="I4" s="3">
        <f>H4-E4</f>
        <v>5867</v>
      </c>
      <c r="J4" s="60">
        <f t="shared" ref="J4" si="0">I4/H4</f>
        <v>2.5406077192557018E-2</v>
      </c>
    </row>
    <row r="5" spans="1:14" x14ac:dyDescent="0.25">
      <c r="A5" s="2" t="s">
        <v>7</v>
      </c>
      <c r="B5" t="s">
        <v>8</v>
      </c>
      <c r="C5" s="3">
        <v>4537.38</v>
      </c>
      <c r="D5" s="3">
        <v>2324.2800000000002</v>
      </c>
      <c r="E5" s="20">
        <v>5000</v>
      </c>
      <c r="F5" s="3">
        <v>2279.44</v>
      </c>
      <c r="G5" s="12">
        <f t="shared" ref="G5:G53" si="1">F5/E5</f>
        <v>0.45588800000000002</v>
      </c>
      <c r="H5" s="20">
        <v>5000</v>
      </c>
      <c r="I5" s="3">
        <f t="shared" ref="I5:I54" si="2">H5-E5</f>
        <v>0</v>
      </c>
      <c r="J5" s="12"/>
    </row>
    <row r="6" spans="1:14" x14ac:dyDescent="0.25">
      <c r="A6" s="2" t="s">
        <v>9</v>
      </c>
      <c r="B6" t="s">
        <v>10</v>
      </c>
      <c r="C6" s="3">
        <v>1270.78</v>
      </c>
      <c r="D6" s="3">
        <v>585.84</v>
      </c>
      <c r="E6" s="20">
        <v>1200</v>
      </c>
      <c r="F6" s="3">
        <v>368.15</v>
      </c>
      <c r="G6" s="12">
        <f t="shared" si="1"/>
        <v>0.30679166666666663</v>
      </c>
      <c r="H6" s="20">
        <v>1200</v>
      </c>
      <c r="I6" s="3">
        <f t="shared" si="2"/>
        <v>0</v>
      </c>
      <c r="J6" s="12"/>
    </row>
    <row r="7" spans="1:14" x14ac:dyDescent="0.25">
      <c r="A7" s="2" t="s">
        <v>11</v>
      </c>
      <c r="B7" t="s">
        <v>12</v>
      </c>
      <c r="C7" s="3">
        <v>3692.39</v>
      </c>
      <c r="D7" s="3">
        <v>1868.05</v>
      </c>
      <c r="E7" s="20">
        <v>2000</v>
      </c>
      <c r="F7" s="3">
        <v>1005.53</v>
      </c>
      <c r="G7" s="12">
        <f t="shared" si="1"/>
        <v>0.50276500000000002</v>
      </c>
      <c r="H7" s="20">
        <v>2000</v>
      </c>
      <c r="I7" s="3">
        <f t="shared" si="2"/>
        <v>0</v>
      </c>
      <c r="J7" s="12"/>
    </row>
    <row r="8" spans="1:14" x14ac:dyDescent="0.25">
      <c r="A8" s="2" t="s">
        <v>13</v>
      </c>
      <c r="B8" t="s">
        <v>14</v>
      </c>
      <c r="C8" s="3">
        <v>50</v>
      </c>
      <c r="D8" s="3">
        <v>0</v>
      </c>
      <c r="E8" s="20">
        <v>125</v>
      </c>
      <c r="F8" s="3">
        <v>0</v>
      </c>
      <c r="G8" s="12">
        <f t="shared" si="1"/>
        <v>0</v>
      </c>
      <c r="H8" s="3">
        <v>0</v>
      </c>
      <c r="I8" s="3">
        <f t="shared" si="2"/>
        <v>-125</v>
      </c>
      <c r="J8" s="12"/>
    </row>
    <row r="9" spans="1:14" x14ac:dyDescent="0.25">
      <c r="A9" s="2" t="s">
        <v>15</v>
      </c>
      <c r="B9" t="s">
        <v>16</v>
      </c>
      <c r="C9" s="3">
        <v>6958.23</v>
      </c>
      <c r="D9" s="3">
        <v>5273.8</v>
      </c>
      <c r="E9" s="20">
        <v>4500</v>
      </c>
      <c r="F9" s="3">
        <v>1090.73</v>
      </c>
      <c r="G9" s="12">
        <f t="shared" si="1"/>
        <v>0.24238444444444446</v>
      </c>
      <c r="H9" s="3">
        <v>4500</v>
      </c>
      <c r="I9" s="3">
        <f t="shared" si="2"/>
        <v>0</v>
      </c>
      <c r="J9" s="12"/>
    </row>
    <row r="10" spans="1:14" x14ac:dyDescent="0.25">
      <c r="A10" s="2" t="s">
        <v>17</v>
      </c>
      <c r="B10" t="s">
        <v>18</v>
      </c>
      <c r="C10" s="3">
        <v>0</v>
      </c>
      <c r="D10" s="3">
        <v>66322.63</v>
      </c>
      <c r="E10" s="20">
        <v>0</v>
      </c>
      <c r="F10" s="3">
        <v>4927.37</v>
      </c>
      <c r="G10" s="12" t="s">
        <v>490</v>
      </c>
      <c r="H10" s="3">
        <v>0</v>
      </c>
      <c r="I10" s="3">
        <f t="shared" si="2"/>
        <v>0</v>
      </c>
      <c r="J10" s="12"/>
    </row>
    <row r="11" spans="1:14" x14ac:dyDescent="0.25">
      <c r="A11" s="2" t="s">
        <v>19</v>
      </c>
      <c r="B11" t="s">
        <v>20</v>
      </c>
      <c r="C11" s="3">
        <v>10376</v>
      </c>
      <c r="D11" s="3">
        <v>9950</v>
      </c>
      <c r="E11" s="20">
        <v>11000</v>
      </c>
      <c r="F11" s="3">
        <v>9270</v>
      </c>
      <c r="G11" s="12">
        <f t="shared" si="1"/>
        <v>0.84272727272727277</v>
      </c>
      <c r="H11" s="3">
        <v>10000</v>
      </c>
      <c r="I11" s="3">
        <f t="shared" si="2"/>
        <v>-1000</v>
      </c>
      <c r="J11" s="12">
        <f t="shared" ref="J11:J53" si="3">I11/H11</f>
        <v>-0.1</v>
      </c>
    </row>
    <row r="12" spans="1:14" x14ac:dyDescent="0.25">
      <c r="A12" s="2" t="s">
        <v>21</v>
      </c>
      <c r="B12" t="s">
        <v>22</v>
      </c>
      <c r="C12" s="3">
        <v>45967.59</v>
      </c>
      <c r="D12" s="3">
        <v>34371.24</v>
      </c>
      <c r="E12" s="20">
        <v>40000</v>
      </c>
      <c r="F12" s="3">
        <v>18778.080000000002</v>
      </c>
      <c r="G12" s="12">
        <f t="shared" si="1"/>
        <v>0.46945200000000004</v>
      </c>
      <c r="H12" s="3">
        <v>40000</v>
      </c>
      <c r="I12" s="3">
        <f t="shared" si="2"/>
        <v>0</v>
      </c>
      <c r="J12" s="12"/>
    </row>
    <row r="13" spans="1:14" x14ac:dyDescent="0.25">
      <c r="A13" s="2" t="s">
        <v>23</v>
      </c>
      <c r="B13" t="s">
        <v>24</v>
      </c>
      <c r="C13" s="3">
        <v>425</v>
      </c>
      <c r="D13" s="3">
        <v>500</v>
      </c>
      <c r="E13" s="20">
        <v>300</v>
      </c>
      <c r="F13" s="3">
        <v>275</v>
      </c>
      <c r="G13" s="12">
        <f t="shared" si="1"/>
        <v>0.91666666666666663</v>
      </c>
      <c r="H13" s="3">
        <f>E13</f>
        <v>300</v>
      </c>
      <c r="I13" s="3">
        <f t="shared" si="2"/>
        <v>0</v>
      </c>
      <c r="J13" s="12"/>
    </row>
    <row r="14" spans="1:14" x14ac:dyDescent="0.25">
      <c r="A14" s="2" t="s">
        <v>25</v>
      </c>
      <c r="B14" t="s">
        <v>26</v>
      </c>
      <c r="C14" s="3">
        <v>0</v>
      </c>
      <c r="D14" s="3">
        <v>2899.12</v>
      </c>
      <c r="E14" s="20">
        <v>10000</v>
      </c>
      <c r="F14" s="3">
        <v>12470.52</v>
      </c>
      <c r="G14" s="12">
        <f t="shared" si="1"/>
        <v>1.247052</v>
      </c>
      <c r="H14" s="3">
        <v>15000</v>
      </c>
      <c r="I14" s="3">
        <f t="shared" si="2"/>
        <v>5000</v>
      </c>
      <c r="J14" s="12">
        <f t="shared" si="3"/>
        <v>0.33333333333333331</v>
      </c>
    </row>
    <row r="15" spans="1:14" x14ac:dyDescent="0.25">
      <c r="A15" s="2" t="s">
        <v>27</v>
      </c>
      <c r="B15" t="s">
        <v>28</v>
      </c>
      <c r="C15" s="3">
        <v>4425</v>
      </c>
      <c r="D15" s="3">
        <v>2700</v>
      </c>
      <c r="E15" s="20">
        <v>3500</v>
      </c>
      <c r="F15" s="3">
        <v>2025</v>
      </c>
      <c r="G15" s="12">
        <f t="shared" si="1"/>
        <v>0.57857142857142863</v>
      </c>
      <c r="H15" s="3">
        <v>3500</v>
      </c>
      <c r="I15" s="3">
        <f t="shared" si="2"/>
        <v>0</v>
      </c>
      <c r="J15" s="12"/>
    </row>
    <row r="16" spans="1:14" x14ac:dyDescent="0.25">
      <c r="A16" s="2" t="s">
        <v>29</v>
      </c>
      <c r="B16" t="s">
        <v>30</v>
      </c>
      <c r="C16" s="3">
        <v>814.95</v>
      </c>
      <c r="D16" s="3">
        <v>238.33</v>
      </c>
      <c r="E16" s="20">
        <v>500</v>
      </c>
      <c r="F16" s="3">
        <v>909.26</v>
      </c>
      <c r="G16" s="12">
        <f t="shared" si="1"/>
        <v>1.8185199999999999</v>
      </c>
      <c r="H16" s="3">
        <v>2000</v>
      </c>
      <c r="I16" s="3">
        <f t="shared" si="2"/>
        <v>1500</v>
      </c>
      <c r="J16" s="12">
        <f t="shared" si="3"/>
        <v>0.75</v>
      </c>
    </row>
    <row r="17" spans="1:10" x14ac:dyDescent="0.25">
      <c r="A17" s="2" t="s">
        <v>31</v>
      </c>
      <c r="B17" t="s">
        <v>32</v>
      </c>
      <c r="C17" s="3">
        <v>2818.93</v>
      </c>
      <c r="D17" s="3">
        <v>1907.16</v>
      </c>
      <c r="E17" s="20">
        <v>4000</v>
      </c>
      <c r="F17" s="3">
        <v>199.88</v>
      </c>
      <c r="G17" s="12">
        <f t="shared" si="1"/>
        <v>4.9970000000000001E-2</v>
      </c>
      <c r="H17" s="20">
        <v>4000</v>
      </c>
      <c r="I17" s="3">
        <f t="shared" si="2"/>
        <v>0</v>
      </c>
      <c r="J17" s="12"/>
    </row>
    <row r="18" spans="1:10" x14ac:dyDescent="0.25">
      <c r="A18" s="2" t="s">
        <v>33</v>
      </c>
      <c r="B18" t="s">
        <v>34</v>
      </c>
      <c r="C18" s="3">
        <v>637462.04</v>
      </c>
      <c r="D18" s="3">
        <v>670884.49</v>
      </c>
      <c r="E18" s="20">
        <v>675000</v>
      </c>
      <c r="F18" s="3">
        <v>526774.74</v>
      </c>
      <c r="G18" s="12">
        <f t="shared" si="1"/>
        <v>0.78040702222222225</v>
      </c>
      <c r="H18" s="20">
        <v>700000</v>
      </c>
      <c r="I18" s="3">
        <f t="shared" si="2"/>
        <v>25000</v>
      </c>
      <c r="J18" s="12">
        <f t="shared" si="3"/>
        <v>3.5714285714285712E-2</v>
      </c>
    </row>
    <row r="19" spans="1:10" x14ac:dyDescent="0.25">
      <c r="A19" s="2" t="s">
        <v>35</v>
      </c>
      <c r="B19" t="s">
        <v>36</v>
      </c>
      <c r="C19" s="3">
        <v>159365.51</v>
      </c>
      <c r="D19" s="3">
        <v>167721.12</v>
      </c>
      <c r="E19" s="20">
        <v>167500</v>
      </c>
      <c r="F19" s="3">
        <v>100363.85</v>
      </c>
      <c r="G19" s="12">
        <f t="shared" si="1"/>
        <v>0.59918716417910456</v>
      </c>
      <c r="H19" s="20">
        <v>174000</v>
      </c>
      <c r="I19" s="3">
        <f t="shared" si="2"/>
        <v>6500</v>
      </c>
      <c r="J19" s="12">
        <f t="shared" si="3"/>
        <v>3.7356321839080463E-2</v>
      </c>
    </row>
    <row r="20" spans="1:10" x14ac:dyDescent="0.25">
      <c r="A20" s="2" t="s">
        <v>37</v>
      </c>
      <c r="B20" t="s">
        <v>38</v>
      </c>
      <c r="C20" s="3">
        <v>15713.31</v>
      </c>
      <c r="D20" s="3">
        <v>22779.040000000001</v>
      </c>
      <c r="E20" s="20">
        <v>24000</v>
      </c>
      <c r="F20" s="3">
        <v>13638.98</v>
      </c>
      <c r="G20" s="12">
        <f t="shared" si="1"/>
        <v>0.5682908333333333</v>
      </c>
      <c r="H20" s="20">
        <v>22000</v>
      </c>
      <c r="I20" s="3">
        <f t="shared" si="2"/>
        <v>-2000</v>
      </c>
      <c r="J20" s="12"/>
    </row>
    <row r="21" spans="1:10" x14ac:dyDescent="0.25">
      <c r="A21" s="2" t="s">
        <v>39</v>
      </c>
      <c r="B21" t="s">
        <v>40</v>
      </c>
      <c r="C21" s="3">
        <v>25</v>
      </c>
      <c r="D21" s="3">
        <v>0</v>
      </c>
      <c r="E21" s="20">
        <v>50</v>
      </c>
      <c r="F21" s="3">
        <v>0</v>
      </c>
      <c r="G21" s="12">
        <f t="shared" si="1"/>
        <v>0</v>
      </c>
      <c r="H21" s="3">
        <f t="shared" ref="H21:H52" si="4">E21</f>
        <v>50</v>
      </c>
      <c r="I21" s="3">
        <f t="shared" si="2"/>
        <v>0</v>
      </c>
      <c r="J21" s="12"/>
    </row>
    <row r="22" spans="1:10" x14ac:dyDescent="0.25">
      <c r="A22" s="2" t="s">
        <v>41</v>
      </c>
      <c r="B22" t="s">
        <v>42</v>
      </c>
      <c r="C22" s="3">
        <v>61728.63</v>
      </c>
      <c r="D22" s="3">
        <v>63784.54</v>
      </c>
      <c r="E22" s="20">
        <v>70000</v>
      </c>
      <c r="F22" s="3">
        <v>63522.239999999998</v>
      </c>
      <c r="G22" s="12">
        <f t="shared" si="1"/>
        <v>0.90746057142857139</v>
      </c>
      <c r="H22" s="3">
        <f t="shared" si="4"/>
        <v>70000</v>
      </c>
      <c r="I22" s="3">
        <f t="shared" si="2"/>
        <v>0</v>
      </c>
      <c r="J22" s="12"/>
    </row>
    <row r="23" spans="1:10" x14ac:dyDescent="0.25">
      <c r="A23" s="2" t="s">
        <v>43</v>
      </c>
      <c r="B23" t="s">
        <v>44</v>
      </c>
      <c r="C23" s="3">
        <v>13112.73</v>
      </c>
      <c r="D23" s="3">
        <v>13506.11</v>
      </c>
      <c r="E23" s="20">
        <v>13600</v>
      </c>
      <c r="F23" s="3">
        <v>13911.29</v>
      </c>
      <c r="G23" s="12">
        <f t="shared" si="1"/>
        <v>1.0228889705882354</v>
      </c>
      <c r="H23" s="3">
        <v>14000</v>
      </c>
      <c r="I23" s="3">
        <f t="shared" si="2"/>
        <v>400</v>
      </c>
      <c r="J23" s="12"/>
    </row>
    <row r="24" spans="1:10" x14ac:dyDescent="0.25">
      <c r="A24" s="2" t="s">
        <v>45</v>
      </c>
      <c r="B24" t="s">
        <v>46</v>
      </c>
      <c r="C24" s="3">
        <v>425</v>
      </c>
      <c r="D24" s="3">
        <v>175</v>
      </c>
      <c r="E24" s="20">
        <v>500</v>
      </c>
      <c r="F24" s="3">
        <v>175</v>
      </c>
      <c r="G24" s="12">
        <f t="shared" si="1"/>
        <v>0.35</v>
      </c>
      <c r="H24" s="3">
        <f t="shared" si="4"/>
        <v>500</v>
      </c>
      <c r="I24" s="3">
        <f t="shared" si="2"/>
        <v>0</v>
      </c>
      <c r="J24" s="12"/>
    </row>
    <row r="25" spans="1:10" x14ac:dyDescent="0.25">
      <c r="A25" s="2" t="s">
        <v>47</v>
      </c>
      <c r="B25" t="s">
        <v>48</v>
      </c>
      <c r="C25" s="3">
        <v>976.36</v>
      </c>
      <c r="D25" s="3">
        <v>1027.8800000000001</v>
      </c>
      <c r="E25" s="20">
        <v>1030</v>
      </c>
      <c r="F25" s="3">
        <v>1081.8399999999999</v>
      </c>
      <c r="G25" s="12">
        <f t="shared" si="1"/>
        <v>1.0503300970873786</v>
      </c>
      <c r="H25" s="3">
        <f t="shared" si="4"/>
        <v>1030</v>
      </c>
      <c r="I25" s="3">
        <f t="shared" si="2"/>
        <v>0</v>
      </c>
      <c r="J25" s="12"/>
    </row>
    <row r="26" spans="1:10" x14ac:dyDescent="0.25">
      <c r="A26" s="2" t="s">
        <v>49</v>
      </c>
      <c r="B26" t="s">
        <v>50</v>
      </c>
      <c r="C26" s="3">
        <v>139.78</v>
      </c>
      <c r="D26" s="3">
        <v>150</v>
      </c>
      <c r="E26" s="20">
        <v>600</v>
      </c>
      <c r="F26" s="3">
        <v>0</v>
      </c>
      <c r="G26" s="12">
        <f t="shared" si="1"/>
        <v>0</v>
      </c>
      <c r="H26" s="3">
        <f t="shared" si="4"/>
        <v>600</v>
      </c>
      <c r="I26" s="3">
        <f t="shared" si="2"/>
        <v>0</v>
      </c>
      <c r="J26" s="12"/>
    </row>
    <row r="27" spans="1:10" x14ac:dyDescent="0.25">
      <c r="A27" s="2" t="s">
        <v>51</v>
      </c>
      <c r="B27" t="s">
        <v>52</v>
      </c>
      <c r="C27" s="3">
        <v>0</v>
      </c>
      <c r="D27" s="3">
        <v>400</v>
      </c>
      <c r="E27" s="20">
        <v>1000</v>
      </c>
      <c r="F27" s="3">
        <v>0</v>
      </c>
      <c r="G27" s="12">
        <f t="shared" si="1"/>
        <v>0</v>
      </c>
      <c r="H27" s="3">
        <f t="shared" si="4"/>
        <v>1000</v>
      </c>
      <c r="I27" s="3">
        <f t="shared" si="2"/>
        <v>0</v>
      </c>
      <c r="J27" s="12"/>
    </row>
    <row r="28" spans="1:10" x14ac:dyDescent="0.25">
      <c r="A28" s="2" t="s">
        <v>53</v>
      </c>
      <c r="B28" t="s">
        <v>32</v>
      </c>
      <c r="C28" s="3">
        <v>0</v>
      </c>
      <c r="D28" s="3">
        <v>2350</v>
      </c>
      <c r="E28" s="20">
        <v>500</v>
      </c>
      <c r="F28" s="3">
        <v>87.76</v>
      </c>
      <c r="G28" s="12">
        <f t="shared" si="1"/>
        <v>0.17552000000000001</v>
      </c>
      <c r="H28" s="3">
        <f t="shared" si="4"/>
        <v>500</v>
      </c>
      <c r="I28" s="3">
        <f t="shared" si="2"/>
        <v>0</v>
      </c>
      <c r="J28" s="12"/>
    </row>
    <row r="29" spans="1:10" x14ac:dyDescent="0.25">
      <c r="A29" s="2" t="s">
        <v>54</v>
      </c>
      <c r="B29" t="s">
        <v>55</v>
      </c>
      <c r="C29" s="3">
        <v>0</v>
      </c>
      <c r="D29" s="3">
        <v>39043.96</v>
      </c>
      <c r="E29" s="20">
        <v>119328.5</v>
      </c>
      <c r="F29" s="3">
        <v>97902.18</v>
      </c>
      <c r="G29" s="12">
        <f t="shared" si="1"/>
        <v>0.82044255982435033</v>
      </c>
      <c r="H29" s="20">
        <f>120260</f>
        <v>120260</v>
      </c>
      <c r="I29" s="3">
        <f t="shared" si="2"/>
        <v>931.5</v>
      </c>
      <c r="J29" s="12">
        <f t="shared" si="3"/>
        <v>7.7457176118410111E-3</v>
      </c>
    </row>
    <row r="30" spans="1:10" x14ac:dyDescent="0.25">
      <c r="A30" s="2" t="s">
        <v>56</v>
      </c>
      <c r="B30" t="s">
        <v>57</v>
      </c>
      <c r="C30" s="3">
        <v>103983.8</v>
      </c>
      <c r="D30" s="3">
        <v>107859.69</v>
      </c>
      <c r="E30" s="20">
        <v>100000</v>
      </c>
      <c r="F30" s="3">
        <v>64227.25</v>
      </c>
      <c r="G30" s="12">
        <f t="shared" si="1"/>
        <v>0.64227250000000002</v>
      </c>
      <c r="H30" s="20">
        <f>E30</f>
        <v>100000</v>
      </c>
      <c r="I30" s="3">
        <f t="shared" si="2"/>
        <v>0</v>
      </c>
      <c r="J30" s="12"/>
    </row>
    <row r="31" spans="1:10" x14ac:dyDescent="0.25">
      <c r="A31" s="2" t="s">
        <v>58</v>
      </c>
      <c r="B31" t="s">
        <v>59</v>
      </c>
      <c r="C31" s="3">
        <v>43097.4</v>
      </c>
      <c r="D31" s="3">
        <v>10578.9</v>
      </c>
      <c r="E31" s="20">
        <v>20000</v>
      </c>
      <c r="F31" s="3">
        <f>47778.55-39082</f>
        <v>8696.5500000000029</v>
      </c>
      <c r="G31" s="12">
        <f t="shared" si="1"/>
        <v>0.43482750000000014</v>
      </c>
      <c r="H31" s="20">
        <f t="shared" si="4"/>
        <v>20000</v>
      </c>
      <c r="I31" s="3">
        <f t="shared" si="2"/>
        <v>0</v>
      </c>
      <c r="J31" s="12"/>
    </row>
    <row r="32" spans="1:10" x14ac:dyDescent="0.25">
      <c r="A32" s="2" t="s">
        <v>60</v>
      </c>
      <c r="B32" t="s">
        <v>61</v>
      </c>
      <c r="C32" s="3">
        <v>648</v>
      </c>
      <c r="D32" s="3">
        <v>1649.49</v>
      </c>
      <c r="E32" s="20">
        <v>750</v>
      </c>
      <c r="F32" s="3">
        <v>450.45</v>
      </c>
      <c r="G32" s="12">
        <f t="shared" si="1"/>
        <v>0.60060000000000002</v>
      </c>
      <c r="H32" s="20">
        <v>550</v>
      </c>
      <c r="I32" s="3">
        <f t="shared" si="2"/>
        <v>-200</v>
      </c>
      <c r="J32" s="12">
        <f t="shared" si="3"/>
        <v>-0.36363636363636365</v>
      </c>
    </row>
    <row r="33" spans="1:10" x14ac:dyDescent="0.25">
      <c r="A33" s="2" t="s">
        <v>62</v>
      </c>
      <c r="B33" t="s">
        <v>63</v>
      </c>
      <c r="C33" s="3">
        <v>30068</v>
      </c>
      <c r="D33" s="3">
        <v>32175.42</v>
      </c>
      <c r="E33" s="20">
        <v>39082</v>
      </c>
      <c r="F33" s="3">
        <v>39082</v>
      </c>
      <c r="G33" s="12">
        <f t="shared" si="1"/>
        <v>1</v>
      </c>
      <c r="H33" s="20">
        <f t="shared" si="4"/>
        <v>39082</v>
      </c>
      <c r="I33" s="3">
        <f t="shared" si="2"/>
        <v>0</v>
      </c>
      <c r="J33" s="12"/>
    </row>
    <row r="34" spans="1:10" x14ac:dyDescent="0.25">
      <c r="A34" s="2" t="s">
        <v>64</v>
      </c>
      <c r="B34" t="s">
        <v>65</v>
      </c>
      <c r="C34" s="3">
        <v>942.97</v>
      </c>
      <c r="D34" s="3">
        <v>1655.84</v>
      </c>
      <c r="E34" s="20">
        <v>1500</v>
      </c>
      <c r="F34" s="3">
        <v>1296.5</v>
      </c>
      <c r="G34" s="12">
        <f t="shared" si="1"/>
        <v>0.86433333333333329</v>
      </c>
      <c r="H34" s="20">
        <f t="shared" si="4"/>
        <v>1500</v>
      </c>
      <c r="I34" s="3">
        <f t="shared" si="2"/>
        <v>0</v>
      </c>
      <c r="J34" s="12"/>
    </row>
    <row r="35" spans="1:10" x14ac:dyDescent="0.25">
      <c r="A35" s="2" t="s">
        <v>66</v>
      </c>
      <c r="B35" t="s">
        <v>67</v>
      </c>
      <c r="C35" s="3">
        <v>1364.53</v>
      </c>
      <c r="D35" s="3">
        <v>2517.85</v>
      </c>
      <c r="E35" s="20">
        <v>2200</v>
      </c>
      <c r="F35" s="3">
        <v>1354.99</v>
      </c>
      <c r="G35" s="12">
        <f t="shared" si="1"/>
        <v>0.61590454545454543</v>
      </c>
      <c r="H35" s="20">
        <f t="shared" si="4"/>
        <v>2200</v>
      </c>
      <c r="I35" s="3">
        <f t="shared" si="2"/>
        <v>0</v>
      </c>
      <c r="J35" s="12"/>
    </row>
    <row r="36" spans="1:10" x14ac:dyDescent="0.25">
      <c r="A36" s="2" t="s">
        <v>68</v>
      </c>
      <c r="B36" t="s">
        <v>69</v>
      </c>
      <c r="C36" s="3">
        <v>39.03</v>
      </c>
      <c r="D36" s="3">
        <v>91.58</v>
      </c>
      <c r="E36" s="20">
        <v>100</v>
      </c>
      <c r="F36" s="3">
        <v>948.68</v>
      </c>
      <c r="G36" s="12">
        <f t="shared" si="1"/>
        <v>9.4867999999999988</v>
      </c>
      <c r="H36" s="20">
        <v>1000</v>
      </c>
      <c r="I36" s="3">
        <f t="shared" si="2"/>
        <v>900</v>
      </c>
      <c r="J36" s="12">
        <f t="shared" si="3"/>
        <v>0.9</v>
      </c>
    </row>
    <row r="37" spans="1:10" x14ac:dyDescent="0.25">
      <c r="A37" s="2" t="s">
        <v>70</v>
      </c>
      <c r="B37" t="s">
        <v>71</v>
      </c>
      <c r="C37" s="3">
        <v>1772.3</v>
      </c>
      <c r="D37" s="3">
        <v>3312.49</v>
      </c>
      <c r="E37" s="20">
        <v>3200</v>
      </c>
      <c r="F37" s="3">
        <v>2966.04</v>
      </c>
      <c r="G37" s="12">
        <f t="shared" si="1"/>
        <v>0.92688749999999998</v>
      </c>
      <c r="H37" s="3">
        <f t="shared" si="4"/>
        <v>3200</v>
      </c>
      <c r="I37" s="3">
        <f t="shared" si="2"/>
        <v>0</v>
      </c>
      <c r="J37" s="12"/>
    </row>
    <row r="38" spans="1:10" x14ac:dyDescent="0.25">
      <c r="A38" s="2" t="s">
        <v>72</v>
      </c>
      <c r="B38" t="s">
        <v>73</v>
      </c>
      <c r="C38" s="3">
        <v>2657.29</v>
      </c>
      <c r="D38" s="3">
        <v>4968.75</v>
      </c>
      <c r="E38" s="20">
        <v>4600</v>
      </c>
      <c r="F38" s="3">
        <v>4458.05</v>
      </c>
      <c r="G38" s="12">
        <f t="shared" si="1"/>
        <v>0.96914130434782608</v>
      </c>
      <c r="H38" s="3">
        <f t="shared" si="4"/>
        <v>4600</v>
      </c>
      <c r="I38" s="3">
        <f t="shared" si="2"/>
        <v>0</v>
      </c>
      <c r="J38" s="12"/>
    </row>
    <row r="39" spans="1:10" x14ac:dyDescent="0.25">
      <c r="A39" s="2" t="s">
        <v>74</v>
      </c>
      <c r="B39" t="s">
        <v>75</v>
      </c>
      <c r="C39" s="3">
        <v>17723.04</v>
      </c>
      <c r="D39" s="3">
        <v>33057.68</v>
      </c>
      <c r="E39" s="20">
        <v>31000</v>
      </c>
      <c r="F39" s="3">
        <v>29643.72</v>
      </c>
      <c r="G39" s="12">
        <f t="shared" si="1"/>
        <v>0.95624903225806457</v>
      </c>
      <c r="H39" s="3">
        <f t="shared" si="4"/>
        <v>31000</v>
      </c>
      <c r="I39" s="3">
        <f t="shared" si="2"/>
        <v>0</v>
      </c>
      <c r="J39" s="12"/>
    </row>
    <row r="40" spans="1:10" x14ac:dyDescent="0.25">
      <c r="A40" s="2" t="s">
        <v>76</v>
      </c>
      <c r="B40" t="s">
        <v>77</v>
      </c>
      <c r="C40" s="3">
        <v>10004.67</v>
      </c>
      <c r="D40" s="3">
        <v>20307.14</v>
      </c>
      <c r="E40" s="20">
        <v>19500</v>
      </c>
      <c r="F40" s="3">
        <v>17255.310000000001</v>
      </c>
      <c r="G40" s="12">
        <f t="shared" si="1"/>
        <v>0.88488769230769238</v>
      </c>
      <c r="H40" s="3">
        <f t="shared" si="4"/>
        <v>19500</v>
      </c>
      <c r="I40" s="3">
        <f t="shared" si="2"/>
        <v>0</v>
      </c>
      <c r="J40" s="12"/>
    </row>
    <row r="41" spans="1:10" x14ac:dyDescent="0.25">
      <c r="A41" s="2" t="s">
        <v>78</v>
      </c>
      <c r="B41" t="s">
        <v>79</v>
      </c>
      <c r="C41" s="3">
        <v>29364.36</v>
      </c>
      <c r="D41" s="3">
        <v>48517.760000000002</v>
      </c>
      <c r="E41" s="20">
        <v>48500</v>
      </c>
      <c r="F41" s="3">
        <v>59869.19</v>
      </c>
      <c r="G41" s="12">
        <f t="shared" si="1"/>
        <v>1.2344162886597938</v>
      </c>
      <c r="H41" s="3">
        <v>62000</v>
      </c>
      <c r="I41" s="3">
        <f t="shared" si="2"/>
        <v>13500</v>
      </c>
      <c r="J41" s="12">
        <f t="shared" si="3"/>
        <v>0.21774193548387097</v>
      </c>
    </row>
    <row r="42" spans="1:10" x14ac:dyDescent="0.25">
      <c r="A42" s="2" t="s">
        <v>80</v>
      </c>
      <c r="B42" t="s">
        <v>81</v>
      </c>
      <c r="C42" s="3">
        <v>1850.11</v>
      </c>
      <c r="D42" s="3">
        <v>2020.47</v>
      </c>
      <c r="E42" s="20">
        <v>2100</v>
      </c>
      <c r="F42" s="3">
        <v>2284.94</v>
      </c>
      <c r="G42" s="12">
        <f t="shared" si="1"/>
        <v>1.0880666666666667</v>
      </c>
      <c r="H42" s="3">
        <v>2300</v>
      </c>
      <c r="I42" s="3">
        <f t="shared" si="2"/>
        <v>200</v>
      </c>
      <c r="J42" s="12"/>
    </row>
    <row r="43" spans="1:10" x14ac:dyDescent="0.25">
      <c r="A43" s="2" t="s">
        <v>82</v>
      </c>
      <c r="B43" t="s">
        <v>83</v>
      </c>
      <c r="C43" s="3">
        <v>3827.16</v>
      </c>
      <c r="D43" s="3">
        <v>4610.0200000000004</v>
      </c>
      <c r="E43" s="20">
        <v>5000</v>
      </c>
      <c r="F43" s="3">
        <v>5537.53</v>
      </c>
      <c r="G43" s="12">
        <f t="shared" si="1"/>
        <v>1.1075059999999999</v>
      </c>
      <c r="H43" s="3">
        <v>6500</v>
      </c>
      <c r="I43" s="3">
        <f t="shared" si="2"/>
        <v>1500</v>
      </c>
      <c r="J43" s="12"/>
    </row>
    <row r="44" spans="1:10" x14ac:dyDescent="0.25">
      <c r="A44" s="2" t="s">
        <v>84</v>
      </c>
      <c r="B44" t="s">
        <v>85</v>
      </c>
      <c r="C44" s="3">
        <v>1290.82</v>
      </c>
      <c r="D44" s="3">
        <v>3044.4</v>
      </c>
      <c r="E44" s="20">
        <v>3000</v>
      </c>
      <c r="F44" s="3">
        <v>1930</v>
      </c>
      <c r="G44" s="12">
        <f t="shared" si="1"/>
        <v>0.64333333333333331</v>
      </c>
      <c r="H44" s="3">
        <f t="shared" si="4"/>
        <v>3000</v>
      </c>
      <c r="I44" s="3">
        <f t="shared" si="2"/>
        <v>0</v>
      </c>
      <c r="J44" s="12"/>
    </row>
    <row r="45" spans="1:10" x14ac:dyDescent="0.25">
      <c r="A45" s="2" t="s">
        <v>86</v>
      </c>
      <c r="B45" t="s">
        <v>87</v>
      </c>
      <c r="C45" s="3">
        <v>360</v>
      </c>
      <c r="D45" s="3">
        <v>780</v>
      </c>
      <c r="E45" s="20">
        <v>750</v>
      </c>
      <c r="F45" s="3">
        <v>1100</v>
      </c>
      <c r="G45" s="12">
        <f t="shared" si="1"/>
        <v>1.4666666666666666</v>
      </c>
      <c r="H45" s="3">
        <v>1200</v>
      </c>
      <c r="I45" s="3">
        <f t="shared" si="2"/>
        <v>450</v>
      </c>
      <c r="J45" s="12">
        <f t="shared" si="3"/>
        <v>0.375</v>
      </c>
    </row>
    <row r="46" spans="1:10" x14ac:dyDescent="0.25">
      <c r="A46" s="2" t="s">
        <v>88</v>
      </c>
      <c r="B46" t="s">
        <v>89</v>
      </c>
      <c r="C46" s="3">
        <v>1966.34</v>
      </c>
      <c r="D46" s="3">
        <v>3847.7</v>
      </c>
      <c r="E46" s="20">
        <v>3600</v>
      </c>
      <c r="F46" s="3">
        <v>3495.07</v>
      </c>
      <c r="G46" s="12">
        <f t="shared" si="1"/>
        <v>0.97085277777777779</v>
      </c>
      <c r="H46" s="3">
        <f t="shared" si="4"/>
        <v>3600</v>
      </c>
      <c r="I46" s="3">
        <f t="shared" si="2"/>
        <v>0</v>
      </c>
      <c r="J46" s="12"/>
    </row>
    <row r="47" spans="1:10" x14ac:dyDescent="0.25">
      <c r="A47" s="2" t="s">
        <v>90</v>
      </c>
      <c r="B47" t="s">
        <v>91</v>
      </c>
      <c r="C47" s="3">
        <v>1805.88</v>
      </c>
      <c r="D47" s="3">
        <v>2680.88</v>
      </c>
      <c r="E47" s="20">
        <v>3000</v>
      </c>
      <c r="F47" s="3">
        <v>2916.91</v>
      </c>
      <c r="G47" s="12">
        <f t="shared" si="1"/>
        <v>0.9723033333333333</v>
      </c>
      <c r="H47" s="3">
        <v>3200</v>
      </c>
      <c r="I47" s="3">
        <f t="shared" si="2"/>
        <v>200</v>
      </c>
      <c r="J47" s="12"/>
    </row>
    <row r="48" spans="1:10" x14ac:dyDescent="0.25">
      <c r="A48" s="2" t="s">
        <v>92</v>
      </c>
      <c r="B48" t="s">
        <v>93</v>
      </c>
      <c r="C48" s="3">
        <v>21744.9</v>
      </c>
      <c r="D48" s="3">
        <v>38590.9</v>
      </c>
      <c r="E48" s="20">
        <v>38000</v>
      </c>
      <c r="F48" s="3">
        <v>24342.7</v>
      </c>
      <c r="G48" s="12">
        <f t="shared" si="1"/>
        <v>0.64059736842105264</v>
      </c>
      <c r="H48" s="3">
        <v>35000</v>
      </c>
      <c r="I48" s="3">
        <f t="shared" si="2"/>
        <v>-3000</v>
      </c>
      <c r="J48" s="12">
        <f t="shared" si="3"/>
        <v>-8.5714285714285715E-2</v>
      </c>
    </row>
    <row r="49" spans="1:14" x14ac:dyDescent="0.25">
      <c r="A49" s="2" t="s">
        <v>94</v>
      </c>
      <c r="B49" t="s">
        <v>95</v>
      </c>
      <c r="C49" s="3">
        <v>0</v>
      </c>
      <c r="D49" s="3">
        <v>25</v>
      </c>
      <c r="E49" s="20">
        <v>20</v>
      </c>
      <c r="F49" s="3">
        <v>25</v>
      </c>
      <c r="G49" s="12">
        <f t="shared" si="1"/>
        <v>1.25</v>
      </c>
      <c r="H49" s="3">
        <v>50</v>
      </c>
      <c r="I49" s="3">
        <f t="shared" si="2"/>
        <v>30</v>
      </c>
      <c r="J49" s="12"/>
    </row>
    <row r="50" spans="1:14" x14ac:dyDescent="0.25">
      <c r="A50" s="2" t="s">
        <v>96</v>
      </c>
      <c r="B50" t="s">
        <v>97</v>
      </c>
      <c r="C50" s="3">
        <v>1050</v>
      </c>
      <c r="D50" s="3">
        <v>1450</v>
      </c>
      <c r="E50" s="20">
        <v>1650</v>
      </c>
      <c r="F50" s="3">
        <v>275</v>
      </c>
      <c r="G50" s="12">
        <f t="shared" si="1"/>
        <v>0.16666666666666666</v>
      </c>
      <c r="H50" s="3">
        <v>500</v>
      </c>
      <c r="I50" s="3">
        <f t="shared" si="2"/>
        <v>-1150</v>
      </c>
      <c r="J50" s="12">
        <f t="shared" si="3"/>
        <v>-2.2999999999999998</v>
      </c>
    </row>
    <row r="51" spans="1:14" x14ac:dyDescent="0.25">
      <c r="A51" s="2" t="s">
        <v>98</v>
      </c>
      <c r="B51" t="s">
        <v>99</v>
      </c>
      <c r="C51" s="3">
        <v>802.53</v>
      </c>
      <c r="D51" s="3">
        <v>1638.32</v>
      </c>
      <c r="E51" s="20">
        <v>1500</v>
      </c>
      <c r="F51" s="3">
        <v>1468.72</v>
      </c>
      <c r="G51" s="12">
        <f t="shared" si="1"/>
        <v>0.97914666666666672</v>
      </c>
      <c r="H51" s="3">
        <v>1750</v>
      </c>
      <c r="I51" s="3">
        <f t="shared" si="2"/>
        <v>250</v>
      </c>
      <c r="J51" s="12"/>
    </row>
    <row r="52" spans="1:14" x14ac:dyDescent="0.25">
      <c r="A52" s="2" t="s">
        <v>100</v>
      </c>
      <c r="B52" t="s">
        <v>101</v>
      </c>
      <c r="C52" s="3">
        <v>0</v>
      </c>
      <c r="D52" s="3">
        <v>25</v>
      </c>
      <c r="E52" s="20">
        <v>100</v>
      </c>
      <c r="F52" s="3">
        <v>0</v>
      </c>
      <c r="G52" s="12">
        <f t="shared" si="1"/>
        <v>0</v>
      </c>
      <c r="H52" s="3">
        <f t="shared" si="4"/>
        <v>100</v>
      </c>
      <c r="I52" s="3">
        <f t="shared" si="2"/>
        <v>0</v>
      </c>
      <c r="J52" s="12"/>
    </row>
    <row r="53" spans="1:14" x14ac:dyDescent="0.25">
      <c r="A53" s="14" t="s">
        <v>102</v>
      </c>
      <c r="B53" s="15" t="s">
        <v>103</v>
      </c>
      <c r="C53" s="16">
        <v>18</v>
      </c>
      <c r="D53" s="16">
        <v>0</v>
      </c>
      <c r="E53" s="23">
        <v>500</v>
      </c>
      <c r="F53" s="16">
        <v>619.9</v>
      </c>
      <c r="G53" s="17">
        <f t="shared" si="1"/>
        <v>1.2398</v>
      </c>
      <c r="H53" s="16">
        <v>600</v>
      </c>
      <c r="I53" s="16">
        <f t="shared" si="2"/>
        <v>100</v>
      </c>
      <c r="J53" s="12">
        <f t="shared" si="3"/>
        <v>0.16666666666666666</v>
      </c>
    </row>
    <row r="54" spans="1:14" x14ac:dyDescent="0.25">
      <c r="A54" s="2"/>
      <c r="C54" s="3">
        <f t="shared" ref="C54:H54" si="5">SUM(C4:C53)</f>
        <v>1427346.61</v>
      </c>
      <c r="D54" s="3">
        <f t="shared" si="5"/>
        <v>1628737.6999999995</v>
      </c>
      <c r="E54" s="20">
        <f t="shared" si="5"/>
        <v>1709947.5</v>
      </c>
      <c r="F54" s="3">
        <f t="shared" si="5"/>
        <v>1329150.2899999998</v>
      </c>
      <c r="G54" s="3">
        <f t="shared" si="5"/>
        <v>43.663456221883806</v>
      </c>
      <c r="H54" s="3">
        <f t="shared" si="5"/>
        <v>1764801</v>
      </c>
      <c r="I54" s="3">
        <f t="shared" si="2"/>
        <v>54853.5</v>
      </c>
    </row>
    <row r="55" spans="1:14" s="19" customFormat="1" x14ac:dyDescent="0.25">
      <c r="A55" s="18"/>
      <c r="C55" s="20" t="s">
        <v>520</v>
      </c>
      <c r="D55" s="20"/>
      <c r="E55" s="20"/>
      <c r="F55" s="20"/>
      <c r="G55" s="21"/>
      <c r="H55" s="20"/>
      <c r="I55" s="20"/>
      <c r="J55" s="26"/>
      <c r="K55" s="20"/>
      <c r="L55" s="20"/>
      <c r="M55" s="20"/>
      <c r="N55" s="20"/>
    </row>
    <row r="56" spans="1:14" s="19" customFormat="1" x14ac:dyDescent="0.25">
      <c r="A56" s="18"/>
      <c r="C56" s="20"/>
      <c r="D56" s="20"/>
      <c r="E56" s="20"/>
      <c r="F56" s="20"/>
      <c r="G56" s="21"/>
      <c r="H56" s="20"/>
      <c r="I56" s="20"/>
      <c r="J56" s="26"/>
      <c r="K56" s="20"/>
      <c r="L56" s="20"/>
      <c r="M56" s="20"/>
      <c r="N56" s="20"/>
    </row>
    <row r="60" spans="1:14" x14ac:dyDescent="0.25">
      <c r="H60" s="3" t="s">
        <v>490</v>
      </c>
    </row>
  </sheetData>
  <mergeCells count="1">
    <mergeCell ref="E1:F1"/>
  </mergeCells>
  <pageMargins left="0" right="0" top="0" bottom="0.5" header="0.3" footer="0.3"/>
  <pageSetup orientation="landscape" r:id="rId1"/>
  <headerFooter>
    <oddFooter>&amp;C&amp;A&amp;R&amp;P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C8320-EF25-415C-BD9A-A61E1FF1FE96}">
  <dimension ref="A1:P117"/>
  <sheetViews>
    <sheetView tabSelected="1" workbookViewId="0">
      <pane ySplit="5" topLeftCell="A6" activePane="bottomLeft" state="frozen"/>
      <selection activeCell="D27" sqref="D27"/>
      <selection pane="bottomLeft" activeCell="H19" sqref="H19"/>
    </sheetView>
  </sheetViews>
  <sheetFormatPr defaultColWidth="9.140625" defaultRowHeight="12.75" x14ac:dyDescent="0.2"/>
  <cols>
    <col min="1" max="1" width="3.5703125" style="30" customWidth="1"/>
    <col min="2" max="2" width="21.28515625" style="30" customWidth="1"/>
    <col min="3" max="6" width="13.28515625" style="30" bestFit="1" customWidth="1"/>
    <col min="7" max="7" width="11.28515625" style="30" customWidth="1"/>
    <col min="8" max="8" width="13.28515625" style="30" bestFit="1" customWidth="1"/>
    <col min="9" max="9" width="7.140625" style="31" hidden="1" customWidth="1"/>
    <col min="10" max="10" width="9.140625" style="30"/>
    <col min="11" max="11" width="11.5703125" style="30" bestFit="1" customWidth="1"/>
    <col min="12" max="12" width="9.140625" style="30"/>
    <col min="13" max="13" width="11.5703125" style="30" bestFit="1" customWidth="1"/>
    <col min="14" max="16384" width="9.140625" style="30"/>
  </cols>
  <sheetData>
    <row r="1" spans="1:16" x14ac:dyDescent="0.2">
      <c r="A1" s="28" t="s">
        <v>500</v>
      </c>
      <c r="B1" s="29">
        <f ca="1">NOW()</f>
        <v>43720.726837268521</v>
      </c>
    </row>
    <row r="2" spans="1:16" s="5" customFormat="1" ht="15" x14ac:dyDescent="0.25">
      <c r="A2" s="6"/>
      <c r="B2" s="7"/>
      <c r="C2" s="4"/>
      <c r="D2" s="4"/>
      <c r="E2" s="61"/>
      <c r="F2" s="61"/>
      <c r="G2" s="4"/>
      <c r="H2" s="4"/>
      <c r="I2" s="4" t="s">
        <v>487</v>
      </c>
      <c r="J2" s="4"/>
      <c r="K2" s="25"/>
      <c r="L2" s="4"/>
      <c r="M2" s="4"/>
      <c r="N2" s="4"/>
      <c r="O2" s="4"/>
    </row>
    <row r="3" spans="1:16" x14ac:dyDescent="0.2">
      <c r="C3" s="32" t="s">
        <v>485</v>
      </c>
      <c r="D3" s="32" t="s">
        <v>501</v>
      </c>
      <c r="E3" s="62" t="s">
        <v>486</v>
      </c>
      <c r="F3" s="62"/>
      <c r="G3" s="32" t="s">
        <v>521</v>
      </c>
      <c r="H3" s="32" t="s">
        <v>519</v>
      </c>
      <c r="I3" s="33"/>
      <c r="J3" s="34"/>
      <c r="K3" s="34"/>
      <c r="L3" s="34"/>
      <c r="M3" s="34"/>
      <c r="N3" s="34"/>
      <c r="O3" s="34"/>
      <c r="P3" s="34"/>
    </row>
    <row r="4" spans="1:16" x14ac:dyDescent="0.2">
      <c r="A4" s="35" t="s">
        <v>490</v>
      </c>
      <c r="B4" s="36" t="s">
        <v>1</v>
      </c>
      <c r="C4" s="37" t="s">
        <v>3</v>
      </c>
      <c r="D4" s="37" t="s">
        <v>3</v>
      </c>
      <c r="E4" s="37" t="s">
        <v>2</v>
      </c>
      <c r="F4" s="37" t="s">
        <v>3</v>
      </c>
      <c r="G4" s="53">
        <v>0.75</v>
      </c>
      <c r="H4" s="37" t="s">
        <v>488</v>
      </c>
      <c r="I4" s="38" t="s">
        <v>502</v>
      </c>
      <c r="J4" s="34"/>
      <c r="K4" s="34"/>
      <c r="L4" s="34"/>
      <c r="M4" s="34"/>
      <c r="N4" s="34"/>
      <c r="O4" s="34"/>
      <c r="P4" s="34"/>
    </row>
    <row r="5" spans="1:16" ht="12" customHeight="1" x14ac:dyDescent="0.2">
      <c r="A5" s="39" t="s">
        <v>503</v>
      </c>
      <c r="B5" s="39"/>
      <c r="C5" s="40"/>
      <c r="D5" s="40"/>
      <c r="E5" s="40"/>
      <c r="F5" s="40"/>
      <c r="G5" s="40"/>
      <c r="H5" s="40"/>
      <c r="I5" s="33"/>
      <c r="J5" s="34"/>
      <c r="K5" s="34"/>
      <c r="L5" s="34"/>
      <c r="M5" s="34"/>
      <c r="N5" s="34"/>
      <c r="O5" s="34"/>
      <c r="P5" s="34"/>
    </row>
    <row r="6" spans="1:16" x14ac:dyDescent="0.2">
      <c r="B6" s="30" t="s">
        <v>4</v>
      </c>
      <c r="C6" s="41">
        <f>'GF Revenue'!C54</f>
        <v>1427346.61</v>
      </c>
      <c r="D6" s="41">
        <f>'GF Revenue'!D54</f>
        <v>1628737.6999999995</v>
      </c>
      <c r="E6" s="41">
        <f>'GF Revenue'!E54</f>
        <v>1709947.5</v>
      </c>
      <c r="F6" s="41">
        <f>'GF Revenue'!F54</f>
        <v>1329150.2899999998</v>
      </c>
      <c r="G6" s="41">
        <f>'GF Revenue'!G54</f>
        <v>43.663456221883806</v>
      </c>
      <c r="H6" s="41">
        <f>'GF Revenue'!H54</f>
        <v>1764801</v>
      </c>
    </row>
    <row r="7" spans="1:16" ht="7.5" customHeight="1" x14ac:dyDescent="0.2">
      <c r="C7" s="41"/>
      <c r="D7" s="41"/>
      <c r="E7" s="41"/>
      <c r="F7" s="41"/>
      <c r="G7" s="41"/>
      <c r="H7" s="41"/>
    </row>
    <row r="8" spans="1:16" x14ac:dyDescent="0.2">
      <c r="B8" s="30" t="str">
        <f>'[1]GF - Code'!B25</f>
        <v xml:space="preserve">Code Enforcement Total </v>
      </c>
      <c r="C8" s="41">
        <f>'Code Enf'!C21</f>
        <v>73165.299999999988</v>
      </c>
      <c r="D8" s="41">
        <f>'Code Enf'!D21</f>
        <v>53582.880000000005</v>
      </c>
      <c r="E8" s="41">
        <f>'Code Enf'!E21</f>
        <v>101308.68000000001</v>
      </c>
      <c r="F8" s="41">
        <f>'Code Enf'!F21</f>
        <v>41329.530000000006</v>
      </c>
      <c r="G8" s="41">
        <f>'Code Enf'!G21</f>
        <v>6.444784655015046</v>
      </c>
      <c r="H8" s="41">
        <f>'Code Enf'!H21</f>
        <v>102349</v>
      </c>
      <c r="I8" s="31">
        <f>'[1]GF - Code'!H25</f>
        <v>-0.80578781600944749</v>
      </c>
    </row>
    <row r="9" spans="1:16" x14ac:dyDescent="0.2">
      <c r="B9" s="30" t="str">
        <f>'[1]GF - Gen'!B46</f>
        <v>Administration Total</v>
      </c>
      <c r="C9" s="41">
        <f>Admin!C39</f>
        <v>288623.55</v>
      </c>
      <c r="D9" s="41">
        <f>Admin!D39</f>
        <v>313458.55999999988</v>
      </c>
      <c r="E9" s="41">
        <f>Admin!E39</f>
        <v>361535.68</v>
      </c>
      <c r="F9" s="41">
        <f>Admin!F39</f>
        <v>242960.58000000002</v>
      </c>
      <c r="G9" s="41">
        <f>Admin!G39</f>
        <v>20.089147165774506</v>
      </c>
      <c r="H9" s="41">
        <f>Admin!H39</f>
        <v>374592</v>
      </c>
      <c r="I9" s="31">
        <f>'[1]GF - Gen'!H46</f>
        <v>-1</v>
      </c>
    </row>
    <row r="10" spans="1:16" x14ac:dyDescent="0.2">
      <c r="B10" s="30" t="str">
        <f>'[1]GF - Court'!B20</f>
        <v>Court Total</v>
      </c>
      <c r="C10" s="41">
        <f>Court!C17</f>
        <v>86993.790000000008</v>
      </c>
      <c r="D10" s="41">
        <f>Court!D17</f>
        <v>123474.26</v>
      </c>
      <c r="E10" s="41">
        <f>Court!E17</f>
        <v>126802</v>
      </c>
      <c r="F10" s="41">
        <f>Court!F17</f>
        <v>71475.350000000006</v>
      </c>
      <c r="G10" s="41" t="str">
        <f>Court!G17</f>
        <v xml:space="preserve"> </v>
      </c>
      <c r="H10" s="41">
        <f>Court!H17</f>
        <v>126743</v>
      </c>
      <c r="I10" s="31">
        <f>'[1]GF - Court'!H20</f>
        <v>-1</v>
      </c>
    </row>
    <row r="11" spans="1:16" x14ac:dyDescent="0.2">
      <c r="B11" s="30" t="str">
        <f>'[1]GF - PD'!B39</f>
        <v>Police Total</v>
      </c>
      <c r="C11" s="41">
        <f>PD!C35</f>
        <v>716073.73</v>
      </c>
      <c r="D11" s="41">
        <f>PD!D35</f>
        <v>714083.04000000015</v>
      </c>
      <c r="E11" s="41">
        <f>PD!E35</f>
        <v>879573.14</v>
      </c>
      <c r="F11" s="41">
        <f>PD!F35</f>
        <v>580336.49000000011</v>
      </c>
      <c r="G11" s="41" t="str">
        <f>PD!G35</f>
        <v xml:space="preserve"> </v>
      </c>
      <c r="H11" s="41">
        <f>PD!H35</f>
        <v>937654</v>
      </c>
      <c r="I11" s="31">
        <f>'[1]GF - PD'!H39</f>
        <v>-1</v>
      </c>
    </row>
    <row r="12" spans="1:16" x14ac:dyDescent="0.2">
      <c r="B12" s="30" t="str">
        <f>'[1]GF - PW'!B30</f>
        <v>Public Works Total</v>
      </c>
      <c r="C12" s="41">
        <f>'Public Works'!C26</f>
        <v>99592.17</v>
      </c>
      <c r="D12" s="41">
        <f>'Public Works'!D26</f>
        <v>104787.97000000002</v>
      </c>
      <c r="E12" s="41">
        <f>'Public Works'!E26</f>
        <v>169523</v>
      </c>
      <c r="F12" s="41">
        <f>'Public Works'!F26</f>
        <v>96730.470000000016</v>
      </c>
      <c r="G12" s="41" t="str">
        <f>'Public Works'!G26</f>
        <v xml:space="preserve"> </v>
      </c>
      <c r="H12" s="41">
        <f>'Public Works'!H26</f>
        <v>148932</v>
      </c>
      <c r="I12" s="31" t="e">
        <f>'[1]GF - PW'!H30</f>
        <v>#DIV/0!</v>
      </c>
    </row>
    <row r="13" spans="1:16" x14ac:dyDescent="0.2">
      <c r="B13" s="30" t="str">
        <f>'[1]GF - Park'!B24</f>
        <v>Parks Total</v>
      </c>
      <c r="C13" s="41">
        <f>Park!C20</f>
        <v>40265.370000000003</v>
      </c>
      <c r="D13" s="41">
        <f>Park!D20</f>
        <v>52203.910000000011</v>
      </c>
      <c r="E13" s="41">
        <f>Park!E20</f>
        <v>71205</v>
      </c>
      <c r="F13" s="41">
        <f>Park!F20</f>
        <v>62954.7</v>
      </c>
      <c r="G13" s="41">
        <f>Park!G20</f>
        <v>12.843872777740899</v>
      </c>
      <c r="H13" s="41">
        <f>Park!H20</f>
        <v>74531</v>
      </c>
      <c r="I13" s="31">
        <f>'[1]GF - Park'!H24</f>
        <v>-1</v>
      </c>
    </row>
    <row r="14" spans="1:16" ht="6.75" customHeight="1" x14ac:dyDescent="0.2">
      <c r="C14" s="41"/>
      <c r="D14" s="41"/>
      <c r="E14" s="41"/>
      <c r="F14" s="41"/>
      <c r="G14" s="41"/>
      <c r="H14" s="41"/>
    </row>
    <row r="15" spans="1:16" x14ac:dyDescent="0.2">
      <c r="B15" s="42" t="s">
        <v>504</v>
      </c>
      <c r="C15" s="43">
        <f>SUM(C8:C13)</f>
        <v>1304713.9100000001</v>
      </c>
      <c r="D15" s="43">
        <f>SUM(D8:D13)</f>
        <v>1361590.6199999999</v>
      </c>
      <c r="E15" s="43">
        <f>SUM(E8:E13)</f>
        <v>1709947.5</v>
      </c>
      <c r="F15" s="43">
        <f>SUM(F8:F13)</f>
        <v>1095787.1200000001</v>
      </c>
      <c r="G15" s="43"/>
      <c r="H15" s="43">
        <f>SUM(H8:H13)</f>
        <v>1764801</v>
      </c>
      <c r="I15" s="31">
        <f>'[1]GF - Park'!H26</f>
        <v>0</v>
      </c>
      <c r="K15" s="44" t="s">
        <v>490</v>
      </c>
    </row>
    <row r="16" spans="1:16" x14ac:dyDescent="0.2">
      <c r="B16" s="30" t="s">
        <v>505</v>
      </c>
      <c r="C16" s="41">
        <f>C6-C15</f>
        <v>122632.69999999995</v>
      </c>
      <c r="D16" s="41">
        <f>D6-D15</f>
        <v>267147.07999999961</v>
      </c>
      <c r="E16" s="41">
        <f>E6-E15</f>
        <v>0</v>
      </c>
      <c r="F16" s="41">
        <f>F6-F15</f>
        <v>233363.16999999969</v>
      </c>
      <c r="G16" s="41"/>
      <c r="H16" s="41">
        <f>H6-H15</f>
        <v>0</v>
      </c>
      <c r="I16" s="31" t="s">
        <v>490</v>
      </c>
    </row>
    <row r="17" spans="1:13" x14ac:dyDescent="0.2">
      <c r="C17" s="41"/>
      <c r="D17" s="41"/>
      <c r="E17" s="41"/>
      <c r="F17" s="41"/>
      <c r="G17" s="41"/>
      <c r="H17" s="41"/>
      <c r="K17" s="44" t="s">
        <v>490</v>
      </c>
    </row>
    <row r="18" spans="1:13" x14ac:dyDescent="0.2">
      <c r="B18" s="30" t="s">
        <v>506</v>
      </c>
      <c r="C18" s="41">
        <v>1389992</v>
      </c>
      <c r="D18" s="41"/>
      <c r="E18" s="41"/>
      <c r="F18" s="41"/>
      <c r="G18" s="41"/>
      <c r="H18" s="41"/>
    </row>
    <row r="19" spans="1:13" x14ac:dyDescent="0.2">
      <c r="B19" s="30" t="s">
        <v>507</v>
      </c>
      <c r="C19" s="41">
        <f>F16</f>
        <v>233363.16999999969</v>
      </c>
      <c r="D19" s="41"/>
      <c r="E19" s="41"/>
      <c r="F19" s="41"/>
      <c r="G19" s="41"/>
      <c r="H19" s="41"/>
    </row>
    <row r="20" spans="1:13" x14ac:dyDescent="0.2">
      <c r="B20" s="30" t="s">
        <v>508</v>
      </c>
      <c r="C20" s="41">
        <f>C18+C19</f>
        <v>1623355.1699999997</v>
      </c>
      <c r="D20" s="41"/>
      <c r="E20" s="41"/>
      <c r="F20" s="41"/>
      <c r="G20" s="41"/>
      <c r="H20" s="41"/>
    </row>
    <row r="21" spans="1:13" x14ac:dyDescent="0.2">
      <c r="B21" s="30" t="s">
        <v>522</v>
      </c>
      <c r="C21" s="41">
        <f>C20+H16</f>
        <v>1623355.1699999997</v>
      </c>
      <c r="D21" s="41"/>
      <c r="E21" s="41"/>
      <c r="F21" s="41"/>
      <c r="G21" s="41"/>
      <c r="H21" s="41"/>
    </row>
    <row r="22" spans="1:13" x14ac:dyDescent="0.2">
      <c r="H22" s="41"/>
      <c r="M22" s="44" t="s">
        <v>490</v>
      </c>
    </row>
    <row r="23" spans="1:13" x14ac:dyDescent="0.2">
      <c r="A23" s="39" t="s">
        <v>509</v>
      </c>
      <c r="H23" s="41"/>
    </row>
    <row r="24" spans="1:13" x14ac:dyDescent="0.2">
      <c r="B24" s="45" t="s">
        <v>4</v>
      </c>
      <c r="C24" s="46">
        <f>MDD!C7</f>
        <v>312721.83</v>
      </c>
      <c r="D24" s="46">
        <f>MDD!D7</f>
        <v>330316.38</v>
      </c>
      <c r="E24" s="46">
        <f>MDD!E7</f>
        <v>317680</v>
      </c>
      <c r="F24" s="46">
        <f>MDD!F7</f>
        <v>202588.72</v>
      </c>
      <c r="G24" s="46" t="str">
        <f>MDD!G7</f>
        <v xml:space="preserve"> </v>
      </c>
      <c r="H24" s="46">
        <f>MDD!H7</f>
        <v>322380</v>
      </c>
      <c r="I24" s="47">
        <f>(H24-E24)/E24</f>
        <v>1.4794762024678922E-2</v>
      </c>
    </row>
    <row r="25" spans="1:13" x14ac:dyDescent="0.2">
      <c r="B25" s="48" t="s">
        <v>159</v>
      </c>
      <c r="C25" s="49">
        <f>MDD!C28</f>
        <v>102249.60000000001</v>
      </c>
      <c r="D25" s="49">
        <f>MDD!D28</f>
        <v>96823.930000000008</v>
      </c>
      <c r="E25" s="49">
        <f>MDD!E28</f>
        <v>207033.66</v>
      </c>
      <c r="F25" s="49">
        <f>MDD!F28</f>
        <v>109487.16000000002</v>
      </c>
      <c r="G25" s="49" t="str">
        <f>MDD!G28</f>
        <v xml:space="preserve"> </v>
      </c>
      <c r="H25" s="49">
        <f>MDD!H28</f>
        <v>217961</v>
      </c>
      <c r="I25" s="47">
        <f>(H25-E25)/E25</f>
        <v>5.2780499557414942E-2</v>
      </c>
    </row>
    <row r="26" spans="1:13" x14ac:dyDescent="0.2">
      <c r="B26" s="45" t="s">
        <v>505</v>
      </c>
      <c r="C26" s="46">
        <f>C24-C25</f>
        <v>210472.23</v>
      </c>
      <c r="D26" s="46">
        <f t="shared" ref="D26:H26" si="0">D24-D25</f>
        <v>233492.45</v>
      </c>
      <c r="E26" s="46">
        <f t="shared" si="0"/>
        <v>110646.34</v>
      </c>
      <c r="F26" s="46">
        <f t="shared" si="0"/>
        <v>93101.559999999983</v>
      </c>
      <c r="G26" s="46"/>
      <c r="H26" s="46">
        <f t="shared" si="0"/>
        <v>104419</v>
      </c>
      <c r="I26" s="47" t="s">
        <v>490</v>
      </c>
    </row>
    <row r="27" spans="1:13" x14ac:dyDescent="0.2">
      <c r="B27" s="45"/>
      <c r="C27" s="46"/>
      <c r="D27" s="46"/>
      <c r="E27" s="46"/>
      <c r="F27" s="46"/>
      <c r="G27" s="46"/>
      <c r="H27" s="46"/>
      <c r="I27" s="47"/>
    </row>
    <row r="28" spans="1:13" x14ac:dyDescent="0.2">
      <c r="B28" s="30" t="s">
        <v>506</v>
      </c>
      <c r="C28" s="41">
        <v>1096578</v>
      </c>
      <c r="D28" s="46"/>
      <c r="E28" s="46"/>
      <c r="F28" s="46"/>
      <c r="G28" s="46"/>
      <c r="H28" s="46"/>
      <c r="I28" s="47"/>
    </row>
    <row r="29" spans="1:13" x14ac:dyDescent="0.2">
      <c r="B29" s="30" t="s">
        <v>507</v>
      </c>
      <c r="C29" s="41">
        <f>F26</f>
        <v>93101.559999999983</v>
      </c>
      <c r="D29" s="46"/>
      <c r="E29" s="46"/>
      <c r="F29" s="46"/>
      <c r="G29" s="46"/>
      <c r="H29" s="46"/>
      <c r="I29" s="47"/>
    </row>
    <row r="30" spans="1:13" x14ac:dyDescent="0.2">
      <c r="B30" s="30" t="s">
        <v>508</v>
      </c>
      <c r="C30" s="41">
        <f>C28+C29</f>
        <v>1189679.56</v>
      </c>
      <c r="D30" s="41"/>
      <c r="E30" s="41"/>
      <c r="F30" s="41"/>
      <c r="G30" s="41"/>
      <c r="H30" s="41"/>
    </row>
    <row r="31" spans="1:13" x14ac:dyDescent="0.2">
      <c r="B31" s="30" t="str">
        <f>B21</f>
        <v>Project FY 2020 Fund Balance</v>
      </c>
      <c r="C31" s="41">
        <f>C30+H26</f>
        <v>1294098.56</v>
      </c>
      <c r="D31" s="41"/>
      <c r="E31" s="41"/>
      <c r="F31" s="41"/>
      <c r="G31" s="41"/>
      <c r="H31" s="41"/>
    </row>
    <row r="32" spans="1:13" x14ac:dyDescent="0.2">
      <c r="C32" s="41"/>
      <c r="D32" s="41"/>
      <c r="E32" s="41"/>
      <c r="F32" s="41"/>
      <c r="G32" s="41"/>
      <c r="H32" s="41"/>
    </row>
    <row r="33" spans="1:9" x14ac:dyDescent="0.2">
      <c r="A33" s="39" t="s">
        <v>510</v>
      </c>
      <c r="H33" s="41"/>
    </row>
    <row r="34" spans="1:9" x14ac:dyDescent="0.2">
      <c r="B34" s="30" t="s">
        <v>4</v>
      </c>
      <c r="C34" s="41">
        <f>Streets!C6</f>
        <v>159542.25999999998</v>
      </c>
      <c r="D34" s="41">
        <f>Streets!D6</f>
        <v>167983.38</v>
      </c>
      <c r="E34" s="41">
        <f>Streets!E6</f>
        <v>167650</v>
      </c>
      <c r="F34" s="41">
        <f>Streets!F6</f>
        <v>100814.96</v>
      </c>
      <c r="G34" s="41">
        <f>Streets!G6</f>
        <v>3.6065871641791047</v>
      </c>
      <c r="H34" s="41">
        <f>Streets!H6</f>
        <v>175000</v>
      </c>
      <c r="I34" s="31">
        <f>[1]Streets!H6</f>
        <v>-1</v>
      </c>
    </row>
    <row r="35" spans="1:9" x14ac:dyDescent="0.2">
      <c r="B35" s="42" t="s">
        <v>159</v>
      </c>
      <c r="C35" s="43">
        <f>Streets!C11</f>
        <v>234106.01</v>
      </c>
      <c r="D35" s="43">
        <f>Streets!D11</f>
        <v>262733.69</v>
      </c>
      <c r="E35" s="43">
        <f>Streets!E11</f>
        <v>167650</v>
      </c>
      <c r="F35" s="43">
        <f>Streets!F11</f>
        <v>9372.2999999999993</v>
      </c>
      <c r="G35" s="43">
        <f>Streets!G11</f>
        <v>0.62481999999999993</v>
      </c>
      <c r="H35" s="43">
        <f>Streets!H11</f>
        <v>170000</v>
      </c>
      <c r="I35" s="50">
        <f>[1]Streets!H12</f>
        <v>-1</v>
      </c>
    </row>
    <row r="36" spans="1:9" x14ac:dyDescent="0.2">
      <c r="B36" s="30" t="s">
        <v>505</v>
      </c>
      <c r="C36" s="41">
        <f>C34-C35</f>
        <v>-74563.750000000029</v>
      </c>
      <c r="D36" s="41">
        <f t="shared" ref="D36:H36" si="1">D34-D35</f>
        <v>-94750.31</v>
      </c>
      <c r="E36" s="41">
        <f t="shared" si="1"/>
        <v>0</v>
      </c>
      <c r="F36" s="41">
        <f t="shared" si="1"/>
        <v>91442.66</v>
      </c>
      <c r="G36" s="41"/>
      <c r="H36" s="41">
        <f t="shared" si="1"/>
        <v>5000</v>
      </c>
      <c r="I36" s="31" t="s">
        <v>490</v>
      </c>
    </row>
    <row r="37" spans="1:9" x14ac:dyDescent="0.2">
      <c r="H37" s="41"/>
    </row>
    <row r="38" spans="1:9" x14ac:dyDescent="0.2">
      <c r="B38" s="30" t="s">
        <v>506</v>
      </c>
      <c r="C38" s="41">
        <v>329055</v>
      </c>
      <c r="D38" s="46"/>
      <c r="E38" s="46"/>
      <c r="F38" s="46"/>
      <c r="G38" s="46"/>
      <c r="H38" s="46"/>
      <c r="I38" s="47"/>
    </row>
    <row r="39" spans="1:9" x14ac:dyDescent="0.2">
      <c r="B39" s="30" t="s">
        <v>507</v>
      </c>
      <c r="C39" s="41">
        <f>F36</f>
        <v>91442.66</v>
      </c>
      <c r="D39" s="46"/>
      <c r="E39" s="46"/>
      <c r="F39" s="46"/>
      <c r="G39" s="46"/>
      <c r="H39" s="46"/>
      <c r="I39" s="47"/>
    </row>
    <row r="40" spans="1:9" x14ac:dyDescent="0.2">
      <c r="B40" s="30" t="s">
        <v>508</v>
      </c>
      <c r="C40" s="41">
        <f>C38+C39</f>
        <v>420497.66000000003</v>
      </c>
      <c r="D40" s="41"/>
      <c r="E40" s="41"/>
      <c r="F40" s="41"/>
      <c r="G40" s="41"/>
      <c r="H40" s="41"/>
    </row>
    <row r="41" spans="1:9" x14ac:dyDescent="0.2">
      <c r="B41" s="30" t="str">
        <f>B31</f>
        <v>Project FY 2020 Fund Balance</v>
      </c>
      <c r="C41" s="41">
        <f>C40+H36</f>
        <v>425497.66000000003</v>
      </c>
      <c r="D41" s="41"/>
      <c r="E41" s="41"/>
      <c r="F41" s="41"/>
      <c r="G41" s="41"/>
      <c r="H41" s="41"/>
    </row>
    <row r="42" spans="1:9" x14ac:dyDescent="0.2">
      <c r="H42" s="41"/>
    </row>
    <row r="43" spans="1:9" ht="8.25" customHeight="1" x14ac:dyDescent="0.2">
      <c r="H43" s="41"/>
    </row>
    <row r="44" spans="1:9" x14ac:dyDescent="0.2">
      <c r="A44" s="39" t="s">
        <v>511</v>
      </c>
      <c r="H44" s="41"/>
    </row>
    <row r="45" spans="1:9" x14ac:dyDescent="0.2">
      <c r="B45" s="45" t="s">
        <v>4</v>
      </c>
      <c r="C45" s="46">
        <f>'Hotel Court Debt'!C15</f>
        <v>18485.580000000002</v>
      </c>
      <c r="D45" s="46">
        <f>[1]Debt!D7</f>
        <v>18485.580000000002</v>
      </c>
      <c r="E45" s="46">
        <f>[1]Debt!E7</f>
        <v>380</v>
      </c>
      <c r="F45" s="46">
        <f>[1]Debt!F7</f>
        <v>0</v>
      </c>
      <c r="G45" s="46"/>
      <c r="H45" s="46">
        <f>[1]Debt!G7</f>
        <v>0</v>
      </c>
      <c r="I45" s="51">
        <f>[1]Debt!H7</f>
        <v>-1</v>
      </c>
    </row>
    <row r="46" spans="1:9" x14ac:dyDescent="0.2">
      <c r="B46" s="48" t="s">
        <v>159</v>
      </c>
      <c r="C46" s="49">
        <f>'Hotel Court Debt'!C19</f>
        <v>1324.75</v>
      </c>
      <c r="D46" s="49">
        <f>[1]Debt!D14</f>
        <v>0</v>
      </c>
      <c r="E46" s="49">
        <f>[1]Debt!E14</f>
        <v>0</v>
      </c>
      <c r="F46" s="49">
        <f>[1]Debt!F14</f>
        <v>0</v>
      </c>
      <c r="G46" s="49"/>
      <c r="H46" s="49">
        <f>[1]Debt!G14</f>
        <v>0</v>
      </c>
      <c r="I46" s="52">
        <f>[1]Debt!H14</f>
        <v>0</v>
      </c>
    </row>
    <row r="47" spans="1:9" x14ac:dyDescent="0.2">
      <c r="B47" s="45" t="s">
        <v>505</v>
      </c>
      <c r="C47" s="46">
        <f>C45-C46</f>
        <v>17160.830000000002</v>
      </c>
      <c r="D47" s="46">
        <f t="shared" ref="D47:H47" si="2">D45-D46</f>
        <v>18485.580000000002</v>
      </c>
      <c r="E47" s="46">
        <f t="shared" si="2"/>
        <v>380</v>
      </c>
      <c r="F47" s="46">
        <f t="shared" si="2"/>
        <v>0</v>
      </c>
      <c r="G47" s="46"/>
      <c r="H47" s="46">
        <f t="shared" si="2"/>
        <v>0</v>
      </c>
      <c r="I47" s="47" t="s">
        <v>490</v>
      </c>
    </row>
    <row r="48" spans="1:9" x14ac:dyDescent="0.2">
      <c r="H48" s="41"/>
    </row>
    <row r="49" spans="1:9" x14ac:dyDescent="0.2">
      <c r="B49" s="30" t="s">
        <v>506</v>
      </c>
      <c r="C49" s="41">
        <v>19688</v>
      </c>
      <c r="D49" s="46"/>
      <c r="E49" s="46"/>
      <c r="F49" s="46"/>
      <c r="G49" s="46"/>
      <c r="H49" s="46"/>
      <c r="I49" s="47"/>
    </row>
    <row r="50" spans="1:9" x14ac:dyDescent="0.2">
      <c r="B50" s="30" t="s">
        <v>507</v>
      </c>
      <c r="C50" s="41">
        <f>F47</f>
        <v>0</v>
      </c>
      <c r="D50" s="46"/>
      <c r="E50" s="46"/>
      <c r="F50" s="46"/>
      <c r="G50" s="46"/>
      <c r="H50" s="46"/>
      <c r="I50" s="47"/>
    </row>
    <row r="51" spans="1:9" x14ac:dyDescent="0.2">
      <c r="B51" s="30" t="s">
        <v>508</v>
      </c>
      <c r="C51" s="41">
        <f>C49+C50</f>
        <v>19688</v>
      </c>
      <c r="D51" s="41"/>
      <c r="E51" s="41"/>
      <c r="F51" s="41"/>
      <c r="G51" s="41"/>
      <c r="H51" s="41"/>
    </row>
    <row r="52" spans="1:9" x14ac:dyDescent="0.2">
      <c r="B52" s="30" t="str">
        <f>B41</f>
        <v>Project FY 2020 Fund Balance</v>
      </c>
      <c r="C52" s="41">
        <f>C51+H47</f>
        <v>19688</v>
      </c>
      <c r="D52" s="41"/>
      <c r="E52" s="41"/>
      <c r="F52" s="41"/>
      <c r="G52" s="41"/>
      <c r="H52" s="41"/>
    </row>
    <row r="53" spans="1:9" x14ac:dyDescent="0.2">
      <c r="H53" s="41"/>
    </row>
    <row r="54" spans="1:9" ht="4.5" customHeight="1" x14ac:dyDescent="0.2">
      <c r="H54" s="41"/>
    </row>
    <row r="55" spans="1:9" x14ac:dyDescent="0.2">
      <c r="A55" s="39" t="s">
        <v>512</v>
      </c>
      <c r="B55" s="39"/>
    </row>
    <row r="56" spans="1:9" x14ac:dyDescent="0.2">
      <c r="B56" s="45" t="s">
        <v>4</v>
      </c>
      <c r="C56" s="46">
        <f>'Hotel Court Debt'!C19</f>
        <v>1324.75</v>
      </c>
      <c r="D56" s="46">
        <f>'Hotel Court Debt'!D19</f>
        <v>2486.67</v>
      </c>
      <c r="E56" s="46">
        <f>'Hotel Court Debt'!E19</f>
        <v>2401</v>
      </c>
      <c r="F56" s="46">
        <f>'Hotel Court Debt'!F19</f>
        <v>1955.3799999999999</v>
      </c>
      <c r="G56" s="46">
        <f>'Hotel Court Debt'!G19</f>
        <v>6.0725499999999997</v>
      </c>
      <c r="H56" s="46">
        <f>'Hotel Court Debt'!H19</f>
        <v>2401</v>
      </c>
      <c r="I56" s="51" t="e">
        <f>'[1]Cout Sec Tec'!#REF!</f>
        <v>#REF!</v>
      </c>
    </row>
    <row r="57" spans="1:9" x14ac:dyDescent="0.2">
      <c r="B57" s="48" t="s">
        <v>159</v>
      </c>
      <c r="C57" s="49">
        <f>'Hotel Court Debt'!C23</f>
        <v>2001.8</v>
      </c>
      <c r="D57" s="49">
        <f>'Hotel Court Debt'!D23</f>
        <v>707.97</v>
      </c>
      <c r="E57" s="49">
        <f>'Hotel Court Debt'!E23</f>
        <v>700</v>
      </c>
      <c r="F57" s="49">
        <f>'Hotel Court Debt'!F23</f>
        <v>372</v>
      </c>
      <c r="G57" s="49">
        <f>'Hotel Court Debt'!G23</f>
        <v>0.53142857142857147</v>
      </c>
      <c r="H57" s="49">
        <f>'Hotel Court Debt'!H23</f>
        <v>5700</v>
      </c>
      <c r="I57" s="52" t="e">
        <f>'[1]Cout Sec Tec'!#REF!</f>
        <v>#REF!</v>
      </c>
    </row>
    <row r="58" spans="1:9" x14ac:dyDescent="0.2">
      <c r="B58" s="45" t="s">
        <v>505</v>
      </c>
      <c r="C58" s="46">
        <f>C56-C57</f>
        <v>-677.05</v>
      </c>
      <c r="D58" s="46">
        <f t="shared" ref="D58:H58" si="3">D56-D57</f>
        <v>1778.7</v>
      </c>
      <c r="E58" s="46">
        <f t="shared" si="3"/>
        <v>1701</v>
      </c>
      <c r="F58" s="46">
        <f t="shared" si="3"/>
        <v>1583.3799999999999</v>
      </c>
      <c r="G58" s="46"/>
      <c r="H58" s="46">
        <f t="shared" si="3"/>
        <v>-3299</v>
      </c>
      <c r="I58" s="47" t="s">
        <v>490</v>
      </c>
    </row>
    <row r="59" spans="1:9" x14ac:dyDescent="0.2">
      <c r="H59" s="41"/>
    </row>
    <row r="60" spans="1:9" x14ac:dyDescent="0.2">
      <c r="B60" s="30" t="s">
        <v>506</v>
      </c>
      <c r="C60" s="41">
        <v>3851</v>
      </c>
      <c r="D60" s="46"/>
      <c r="E60" s="46"/>
      <c r="F60" s="46"/>
      <c r="G60" s="46"/>
      <c r="H60" s="46"/>
      <c r="I60" s="47"/>
    </row>
    <row r="61" spans="1:9" x14ac:dyDescent="0.2">
      <c r="B61" s="30" t="s">
        <v>507</v>
      </c>
      <c r="C61" s="41">
        <f>F58</f>
        <v>1583.3799999999999</v>
      </c>
      <c r="D61" s="46"/>
      <c r="E61" s="46"/>
      <c r="F61" s="46"/>
      <c r="G61" s="46"/>
      <c r="H61" s="46"/>
      <c r="I61" s="47"/>
    </row>
    <row r="62" spans="1:9" x14ac:dyDescent="0.2">
      <c r="B62" s="30" t="s">
        <v>508</v>
      </c>
      <c r="C62" s="41">
        <f>C60+C61</f>
        <v>5434.38</v>
      </c>
      <c r="D62" s="41"/>
      <c r="E62" s="41"/>
      <c r="F62" s="41"/>
      <c r="G62" s="41"/>
      <c r="H62" s="41"/>
    </row>
    <row r="63" spans="1:9" x14ac:dyDescent="0.2">
      <c r="B63" s="30" t="str">
        <f>B52</f>
        <v>Project FY 2020 Fund Balance</v>
      </c>
      <c r="C63" s="41">
        <f>C62+H58</f>
        <v>2135.38</v>
      </c>
      <c r="D63" s="41"/>
      <c r="E63" s="41"/>
      <c r="F63" s="41"/>
      <c r="G63" s="41"/>
      <c r="H63" s="41"/>
    </row>
    <row r="64" spans="1:9" x14ac:dyDescent="0.2">
      <c r="C64" s="41"/>
      <c r="D64" s="41"/>
      <c r="E64" s="41"/>
      <c r="F64" s="41"/>
      <c r="G64" s="41"/>
      <c r="H64" s="41"/>
    </row>
    <row r="65" spans="1:9" x14ac:dyDescent="0.2">
      <c r="A65" s="39" t="s">
        <v>513</v>
      </c>
    </row>
    <row r="66" spans="1:9" x14ac:dyDescent="0.2">
      <c r="B66" s="45" t="s">
        <v>4</v>
      </c>
      <c r="C66" s="46">
        <f>'Hotel Court Debt'!C29</f>
        <v>1767.19</v>
      </c>
      <c r="D66" s="46">
        <f>'Hotel Court Debt'!D29</f>
        <v>3319.24</v>
      </c>
      <c r="E66" s="46">
        <f>'Hotel Court Debt'!E29</f>
        <v>3204</v>
      </c>
      <c r="F66" s="46">
        <f>'Hotel Court Debt'!F29</f>
        <v>2612.91</v>
      </c>
      <c r="G66" s="46" t="str">
        <f>'Hotel Court Debt'!G29</f>
        <v xml:space="preserve"> </v>
      </c>
      <c r="H66" s="46">
        <f>'Hotel Court Debt'!H29</f>
        <v>3204</v>
      </c>
      <c r="I66" s="51" t="e">
        <f>'[1]Cout Sec Tec'!#REF!</f>
        <v>#REF!</v>
      </c>
    </row>
    <row r="67" spans="1:9" x14ac:dyDescent="0.2">
      <c r="B67" s="48" t="s">
        <v>159</v>
      </c>
      <c r="C67" s="49">
        <f>'Hotel Court Debt'!C32</f>
        <v>0</v>
      </c>
      <c r="D67" s="49">
        <f>'Hotel Court Debt'!D32</f>
        <v>0</v>
      </c>
      <c r="E67" s="49">
        <f>'Hotel Court Debt'!E32</f>
        <v>2500</v>
      </c>
      <c r="F67" s="49">
        <f>'Hotel Court Debt'!F32</f>
        <v>0</v>
      </c>
      <c r="G67" s="49" t="str">
        <f>'Hotel Court Debt'!G32</f>
        <v xml:space="preserve"> </v>
      </c>
      <c r="H67" s="49">
        <f>'Hotel Court Debt'!H32</f>
        <v>2500</v>
      </c>
      <c r="I67" s="52" t="e">
        <f>'[1]Cout Sec Tec'!#REF!</f>
        <v>#REF!</v>
      </c>
    </row>
    <row r="68" spans="1:9" x14ac:dyDescent="0.2">
      <c r="B68" s="45" t="s">
        <v>505</v>
      </c>
      <c r="C68" s="46">
        <f>C66-C67</f>
        <v>1767.19</v>
      </c>
      <c r="D68" s="46">
        <f t="shared" ref="D68:H68" si="4">D66-D67</f>
        <v>3319.24</v>
      </c>
      <c r="E68" s="46">
        <f t="shared" si="4"/>
        <v>704</v>
      </c>
      <c r="F68" s="46">
        <f t="shared" si="4"/>
        <v>2612.91</v>
      </c>
      <c r="G68" s="46"/>
      <c r="H68" s="46">
        <f t="shared" si="4"/>
        <v>704</v>
      </c>
      <c r="I68" s="47" t="s">
        <v>490</v>
      </c>
    </row>
    <row r="69" spans="1:9" x14ac:dyDescent="0.2">
      <c r="H69" s="41"/>
    </row>
    <row r="70" spans="1:9" x14ac:dyDescent="0.2">
      <c r="B70" s="30" t="s">
        <v>506</v>
      </c>
      <c r="C70" s="41">
        <v>9991</v>
      </c>
      <c r="D70" s="46"/>
      <c r="E70" s="46"/>
      <c r="F70" s="46"/>
      <c r="G70" s="46"/>
      <c r="H70" s="46"/>
      <c r="I70" s="47"/>
    </row>
    <row r="71" spans="1:9" x14ac:dyDescent="0.2">
      <c r="B71" s="30" t="s">
        <v>507</v>
      </c>
      <c r="C71" s="41">
        <f>F68</f>
        <v>2612.91</v>
      </c>
      <c r="D71" s="46"/>
      <c r="E71" s="46"/>
      <c r="F71" s="46"/>
      <c r="G71" s="46"/>
      <c r="H71" s="46"/>
      <c r="I71" s="47"/>
    </row>
    <row r="72" spans="1:9" x14ac:dyDescent="0.2">
      <c r="B72" s="30" t="s">
        <v>508</v>
      </c>
      <c r="C72" s="41">
        <f>C70+C71</f>
        <v>12603.91</v>
      </c>
      <c r="D72" s="41"/>
      <c r="E72" s="41"/>
      <c r="F72" s="41"/>
      <c r="G72" s="41"/>
      <c r="H72" s="41"/>
    </row>
    <row r="73" spans="1:9" x14ac:dyDescent="0.2">
      <c r="B73" s="30" t="str">
        <f>B63</f>
        <v>Project FY 2020 Fund Balance</v>
      </c>
      <c r="C73" s="41">
        <f>C72+H68</f>
        <v>13307.91</v>
      </c>
      <c r="D73" s="41"/>
      <c r="E73" s="41"/>
      <c r="F73" s="41"/>
      <c r="G73" s="41"/>
      <c r="H73" s="41"/>
    </row>
    <row r="74" spans="1:9" x14ac:dyDescent="0.2">
      <c r="H74" s="41"/>
    </row>
    <row r="75" spans="1:9" x14ac:dyDescent="0.2">
      <c r="A75" s="39" t="s">
        <v>514</v>
      </c>
    </row>
    <row r="76" spans="1:9" x14ac:dyDescent="0.2">
      <c r="B76" s="45" t="s">
        <v>4</v>
      </c>
      <c r="C76" s="46">
        <f>'Utility Revenue'!C21</f>
        <v>978361.12000000011</v>
      </c>
      <c r="D76" s="46">
        <f>'Utility Revenue'!D21</f>
        <v>925129.12999999989</v>
      </c>
      <c r="E76" s="46">
        <f>'Utility Revenue'!E21</f>
        <v>1078200</v>
      </c>
      <c r="F76" s="46">
        <f>'Utility Revenue'!F21</f>
        <v>764354.73999999987</v>
      </c>
      <c r="G76" s="46">
        <f>'Utility Revenue'!G21</f>
        <v>0.70891739936931908</v>
      </c>
      <c r="H76" s="46">
        <f>'Utility Revenue'!H21</f>
        <v>1157125</v>
      </c>
      <c r="I76" s="51">
        <f>'[1]Utility - Rev'!H20</f>
        <v>-1</v>
      </c>
    </row>
    <row r="77" spans="1:9" x14ac:dyDescent="0.2">
      <c r="B77" s="48" t="s">
        <v>159</v>
      </c>
      <c r="C77" s="49">
        <f>'Utility Expenses'!C46</f>
        <v>808470</v>
      </c>
      <c r="D77" s="49">
        <f>'Utility Expenses'!D46</f>
        <v>898219.81</v>
      </c>
      <c r="E77" s="49">
        <f>'Utility Expenses'!E46</f>
        <v>1124401.19</v>
      </c>
      <c r="F77" s="49">
        <f>'Utility Expenses'!F46</f>
        <v>709272.28000000014</v>
      </c>
      <c r="G77" s="49" t="str">
        <f>'Utility Expenses'!G46</f>
        <v xml:space="preserve"> </v>
      </c>
      <c r="H77" s="49">
        <f>'Utility Expenses'!H46</f>
        <v>1157125</v>
      </c>
      <c r="I77" s="52">
        <f>'[1]Utility - Exp'!H54</f>
        <v>-1</v>
      </c>
    </row>
    <row r="78" spans="1:9" x14ac:dyDescent="0.2">
      <c r="B78" s="45" t="s">
        <v>505</v>
      </c>
      <c r="C78" s="46">
        <f>C76-C77</f>
        <v>169891.12000000011</v>
      </c>
      <c r="D78" s="46">
        <f t="shared" ref="D78:H78" si="5">D76-D77</f>
        <v>26909.319999999832</v>
      </c>
      <c r="E78" s="46">
        <f t="shared" si="5"/>
        <v>-46201.189999999944</v>
      </c>
      <c r="F78" s="46">
        <f t="shared" si="5"/>
        <v>55082.45999999973</v>
      </c>
      <c r="G78" s="46"/>
      <c r="H78" s="46">
        <f t="shared" si="5"/>
        <v>0</v>
      </c>
      <c r="I78" s="47" t="s">
        <v>490</v>
      </c>
    </row>
    <row r="79" spans="1:9" x14ac:dyDescent="0.2">
      <c r="H79" s="41"/>
    </row>
    <row r="80" spans="1:9" x14ac:dyDescent="0.2">
      <c r="B80" s="30" t="s">
        <v>506</v>
      </c>
      <c r="C80" s="41">
        <v>0</v>
      </c>
      <c r="D80" s="46"/>
      <c r="E80" s="46"/>
      <c r="F80" s="46"/>
      <c r="G80" s="46"/>
      <c r="H80" s="46"/>
      <c r="I80" s="47"/>
    </row>
    <row r="81" spans="1:9" x14ac:dyDescent="0.2">
      <c r="B81" s="30" t="s">
        <v>507</v>
      </c>
      <c r="C81" s="41">
        <f>F78</f>
        <v>55082.45999999973</v>
      </c>
      <c r="D81" s="46"/>
      <c r="E81" s="46"/>
      <c r="F81" s="46"/>
      <c r="G81" s="46"/>
      <c r="H81" s="46"/>
      <c r="I81" s="47"/>
    </row>
    <row r="82" spans="1:9" x14ac:dyDescent="0.2">
      <c r="B82" s="30" t="s">
        <v>508</v>
      </c>
      <c r="C82" s="41">
        <f>C80+C81</f>
        <v>55082.45999999973</v>
      </c>
      <c r="D82" s="41"/>
      <c r="E82" s="41"/>
      <c r="F82" s="41"/>
      <c r="G82" s="41"/>
      <c r="H82" s="41"/>
    </row>
    <row r="83" spans="1:9" x14ac:dyDescent="0.2">
      <c r="B83" s="30" t="str">
        <f>B73</f>
        <v>Project FY 2020 Fund Balance</v>
      </c>
      <c r="C83" s="41">
        <f>C82+H78</f>
        <v>55082.45999999973</v>
      </c>
      <c r="D83" s="41"/>
      <c r="E83" s="41"/>
      <c r="F83" s="41"/>
      <c r="G83" s="41"/>
      <c r="H83" s="41"/>
    </row>
    <row r="84" spans="1:9" x14ac:dyDescent="0.2">
      <c r="H84" s="41"/>
    </row>
    <row r="86" spans="1:9" x14ac:dyDescent="0.2">
      <c r="A86" s="39" t="s">
        <v>515</v>
      </c>
    </row>
    <row r="87" spans="1:9" x14ac:dyDescent="0.2">
      <c r="B87" s="45" t="s">
        <v>4</v>
      </c>
      <c r="C87" s="46">
        <f>[1]Capital!C4</f>
        <v>983.47</v>
      </c>
      <c r="D87" s="46">
        <f>[1]Capital!D4</f>
        <v>0</v>
      </c>
      <c r="E87" s="46">
        <f>[1]Capital!E4</f>
        <v>0</v>
      </c>
      <c r="F87" s="46">
        <f>[1]Capital!F4</f>
        <v>0</v>
      </c>
      <c r="G87" s="46"/>
      <c r="H87" s="46">
        <f>[1]Capital!G4</f>
        <v>0</v>
      </c>
      <c r="I87" s="46" t="e">
        <f>[1]Capital!#REF!</f>
        <v>#REF!</v>
      </c>
    </row>
    <row r="88" spans="1:9" x14ac:dyDescent="0.2">
      <c r="B88" s="48" t="s">
        <v>159</v>
      </c>
      <c r="C88" s="49">
        <f>[1]Capital!C17</f>
        <v>0</v>
      </c>
      <c r="D88" s="49">
        <f>[1]Capital!D17</f>
        <v>0</v>
      </c>
      <c r="E88" s="49">
        <f>[1]Capital!E17</f>
        <v>0</v>
      </c>
      <c r="F88" s="49">
        <f>[1]Capital!F17</f>
        <v>0</v>
      </c>
      <c r="G88" s="49"/>
      <c r="H88" s="49">
        <f>[1]Capital!G17</f>
        <v>0</v>
      </c>
      <c r="I88" s="49" t="e">
        <f>[1]Capital!#REF!</f>
        <v>#REF!</v>
      </c>
    </row>
    <row r="89" spans="1:9" x14ac:dyDescent="0.2">
      <c r="B89" s="45" t="s">
        <v>505</v>
      </c>
      <c r="C89" s="46">
        <f>C87-C88</f>
        <v>983.47</v>
      </c>
      <c r="D89" s="46">
        <f t="shared" ref="D89:H89" si="6">D87-D88</f>
        <v>0</v>
      </c>
      <c r="E89" s="46">
        <f t="shared" si="6"/>
        <v>0</v>
      </c>
      <c r="F89" s="46">
        <f t="shared" si="6"/>
        <v>0</v>
      </c>
      <c r="G89" s="46"/>
      <c r="H89" s="46">
        <f t="shared" si="6"/>
        <v>0</v>
      </c>
      <c r="I89" s="47" t="s">
        <v>490</v>
      </c>
    </row>
    <row r="90" spans="1:9" x14ac:dyDescent="0.2">
      <c r="B90" s="45"/>
      <c r="C90" s="46"/>
      <c r="D90" s="46"/>
      <c r="E90" s="46"/>
      <c r="F90" s="46"/>
      <c r="G90" s="46"/>
      <c r="H90" s="46"/>
      <c r="I90" s="47"/>
    </row>
    <row r="91" spans="1:9" x14ac:dyDescent="0.2">
      <c r="B91" s="30" t="s">
        <v>506</v>
      </c>
      <c r="C91" s="41">
        <v>1912894.24</v>
      </c>
      <c r="D91" s="46"/>
      <c r="E91" s="46"/>
      <c r="F91" s="46"/>
      <c r="G91" s="46"/>
      <c r="H91" s="46"/>
      <c r="I91" s="47"/>
    </row>
    <row r="92" spans="1:9" x14ac:dyDescent="0.2">
      <c r="B92" s="30" t="s">
        <v>507</v>
      </c>
      <c r="C92" s="41">
        <f>F89</f>
        <v>0</v>
      </c>
      <c r="D92" s="46"/>
      <c r="E92" s="46"/>
      <c r="F92" s="46"/>
      <c r="G92" s="46"/>
      <c r="H92" s="46"/>
      <c r="I92" s="47"/>
    </row>
    <row r="93" spans="1:9" x14ac:dyDescent="0.2">
      <c r="B93" s="30" t="s">
        <v>508</v>
      </c>
      <c r="C93" s="41">
        <f>C91+C92</f>
        <v>1912894.24</v>
      </c>
      <c r="D93" s="41"/>
      <c r="E93" s="41"/>
      <c r="F93" s="41"/>
      <c r="G93" s="41"/>
      <c r="H93" s="41"/>
    </row>
    <row r="94" spans="1:9" x14ac:dyDescent="0.2">
      <c r="B94" s="30" t="str">
        <f>B83</f>
        <v>Project FY 2020 Fund Balance</v>
      </c>
      <c r="C94" s="41">
        <f>C93+H89</f>
        <v>1912894.24</v>
      </c>
      <c r="D94" s="41"/>
      <c r="E94" s="41"/>
      <c r="F94" s="41"/>
      <c r="G94" s="41"/>
      <c r="H94" s="41"/>
    </row>
    <row r="95" spans="1:9" x14ac:dyDescent="0.2">
      <c r="B95" s="45"/>
      <c r="C95" s="46"/>
      <c r="D95" s="46"/>
      <c r="E95" s="46"/>
      <c r="F95" s="46"/>
      <c r="G95" s="46"/>
      <c r="H95" s="46"/>
      <c r="I95" s="47"/>
    </row>
    <row r="96" spans="1:9" x14ac:dyDescent="0.2">
      <c r="B96" s="45"/>
      <c r="C96" s="46"/>
      <c r="D96" s="46"/>
      <c r="E96" s="46"/>
      <c r="F96" s="46"/>
      <c r="G96" s="46"/>
      <c r="H96" s="46"/>
      <c r="I96" s="47"/>
    </row>
    <row r="97" spans="1:9" x14ac:dyDescent="0.2">
      <c r="A97" s="39" t="s">
        <v>516</v>
      </c>
    </row>
    <row r="98" spans="1:9" x14ac:dyDescent="0.2">
      <c r="B98" s="30" t="s">
        <v>4</v>
      </c>
      <c r="C98" s="41">
        <f>'[1]Impact Fees'!C3</f>
        <v>21.66</v>
      </c>
      <c r="D98" s="41">
        <f>'[1]Impact Fees'!D3</f>
        <v>0</v>
      </c>
      <c r="E98" s="41">
        <f>'[1]Impact Fees'!E3</f>
        <v>20</v>
      </c>
      <c r="F98" s="41">
        <f>'[1]Impact Fees'!F3</f>
        <v>0</v>
      </c>
      <c r="G98" s="41"/>
      <c r="H98" s="41">
        <f>'[1]Impact Fees'!G3</f>
        <v>0</v>
      </c>
      <c r="I98" s="41">
        <f>'[1]Impact Fees'!H3</f>
        <v>0</v>
      </c>
    </row>
    <row r="99" spans="1:9" x14ac:dyDescent="0.2">
      <c r="B99" s="42" t="s">
        <v>159</v>
      </c>
      <c r="C99" s="43">
        <f>'[1]Impact Fees'!C4</f>
        <v>158.16</v>
      </c>
      <c r="D99" s="43">
        <f>'[1]Impact Fees'!D4</f>
        <v>0</v>
      </c>
      <c r="E99" s="43">
        <f>'[1]Impact Fees'!E4</f>
        <v>0</v>
      </c>
      <c r="F99" s="43">
        <f>'[1]Impact Fees'!F4</f>
        <v>0</v>
      </c>
      <c r="G99" s="43"/>
      <c r="H99" s="43">
        <f>'[1]Impact Fees'!G4</f>
        <v>0</v>
      </c>
      <c r="I99" s="43">
        <f>'[1]Impact Fees'!H4</f>
        <v>0</v>
      </c>
    </row>
    <row r="100" spans="1:9" x14ac:dyDescent="0.2">
      <c r="B100" s="30" t="s">
        <v>505</v>
      </c>
      <c r="C100" s="41">
        <f>C98-C99</f>
        <v>-136.5</v>
      </c>
      <c r="D100" s="41">
        <f t="shared" ref="D100:H100" si="7">D98-D99</f>
        <v>0</v>
      </c>
      <c r="E100" s="41">
        <f t="shared" si="7"/>
        <v>20</v>
      </c>
      <c r="F100" s="41">
        <f t="shared" si="7"/>
        <v>0</v>
      </c>
      <c r="G100" s="41"/>
      <c r="H100" s="41">
        <f t="shared" si="7"/>
        <v>0</v>
      </c>
      <c r="I100" s="31" t="s">
        <v>490</v>
      </c>
    </row>
    <row r="101" spans="1:9" x14ac:dyDescent="0.2">
      <c r="H101" s="41"/>
    </row>
    <row r="102" spans="1:9" x14ac:dyDescent="0.2">
      <c r="B102" s="30" t="s">
        <v>506</v>
      </c>
      <c r="C102" s="41">
        <v>47694.52</v>
      </c>
      <c r="D102" s="46"/>
      <c r="E102" s="46"/>
      <c r="F102" s="46"/>
      <c r="G102" s="46"/>
      <c r="H102" s="46"/>
      <c r="I102" s="47"/>
    </row>
    <row r="103" spans="1:9" x14ac:dyDescent="0.2">
      <c r="B103" s="30" t="s">
        <v>507</v>
      </c>
      <c r="C103" s="41">
        <f>F100</f>
        <v>0</v>
      </c>
      <c r="D103" s="46"/>
      <c r="E103" s="46"/>
      <c r="F103" s="46"/>
      <c r="G103" s="46"/>
      <c r="H103" s="46"/>
      <c r="I103" s="47"/>
    </row>
    <row r="104" spans="1:9" x14ac:dyDescent="0.2">
      <c r="B104" s="30" t="s">
        <v>508</v>
      </c>
      <c r="C104" s="41">
        <f>C102+C103</f>
        <v>47694.52</v>
      </c>
      <c r="D104" s="41"/>
      <c r="E104" s="41"/>
      <c r="F104" s="41"/>
      <c r="G104" s="41"/>
      <c r="H104" s="41"/>
    </row>
    <row r="105" spans="1:9" x14ac:dyDescent="0.2">
      <c r="B105" s="30" t="str">
        <f>B94</f>
        <v>Project FY 2020 Fund Balance</v>
      </c>
      <c r="C105" s="41">
        <f>C104+H100</f>
        <v>47694.52</v>
      </c>
      <c r="D105" s="41"/>
      <c r="E105" s="41"/>
      <c r="F105" s="41"/>
      <c r="G105" s="41"/>
      <c r="H105" s="41"/>
    </row>
    <row r="106" spans="1:9" x14ac:dyDescent="0.2">
      <c r="C106" s="41"/>
      <c r="D106" s="41"/>
      <c r="E106" s="41"/>
      <c r="F106" s="41"/>
      <c r="G106" s="41"/>
      <c r="H106" s="41"/>
    </row>
    <row r="108" spans="1:9" x14ac:dyDescent="0.2">
      <c r="A108" s="39" t="s">
        <v>517</v>
      </c>
    </row>
    <row r="109" spans="1:9" x14ac:dyDescent="0.2">
      <c r="B109" s="30" t="s">
        <v>4</v>
      </c>
      <c r="C109" s="41">
        <f>'[1]Impact Fees'!C10</f>
        <v>42.77</v>
      </c>
      <c r="D109" s="41">
        <f>'[1]Impact Fees'!D10</f>
        <v>0</v>
      </c>
      <c r="E109" s="41">
        <f>'[1]Impact Fees'!E10</f>
        <v>16</v>
      </c>
      <c r="F109" s="41">
        <f>'[1]Impact Fees'!F10</f>
        <v>0</v>
      </c>
      <c r="G109" s="41"/>
      <c r="H109" s="41">
        <f>'[1]Impact Fees'!G10</f>
        <v>0</v>
      </c>
      <c r="I109" s="41">
        <f>'[1]Impact Fees'!H10</f>
        <v>0</v>
      </c>
    </row>
    <row r="110" spans="1:9" x14ac:dyDescent="0.2">
      <c r="B110" s="42" t="s">
        <v>159</v>
      </c>
      <c r="C110" s="43">
        <f>'[1]Impact Fees'!C11</f>
        <v>32.43</v>
      </c>
      <c r="D110" s="43">
        <f>'[1]Impact Fees'!D11</f>
        <v>0</v>
      </c>
      <c r="E110" s="43">
        <f>'[1]Impact Fees'!E11</f>
        <v>0</v>
      </c>
      <c r="F110" s="43">
        <f>'[1]Impact Fees'!F11</f>
        <v>0</v>
      </c>
      <c r="G110" s="43"/>
      <c r="H110" s="43">
        <f>'[1]Impact Fees'!G11</f>
        <v>0</v>
      </c>
      <c r="I110" s="43">
        <f>'[1]Impact Fees'!H11</f>
        <v>0</v>
      </c>
    </row>
    <row r="111" spans="1:9" x14ac:dyDescent="0.2">
      <c r="B111" s="30" t="s">
        <v>505</v>
      </c>
      <c r="C111" s="41">
        <f>C109-C110</f>
        <v>10.340000000000003</v>
      </c>
      <c r="D111" s="41">
        <f t="shared" ref="D111:H111" si="8">D109-D110</f>
        <v>0</v>
      </c>
      <c r="E111" s="41">
        <f t="shared" si="8"/>
        <v>16</v>
      </c>
      <c r="F111" s="41">
        <f t="shared" si="8"/>
        <v>0</v>
      </c>
      <c r="G111" s="41"/>
      <c r="H111" s="41">
        <f t="shared" si="8"/>
        <v>0</v>
      </c>
      <c r="I111" s="31" t="s">
        <v>490</v>
      </c>
    </row>
    <row r="113" spans="2:9" x14ac:dyDescent="0.2">
      <c r="B113" s="30" t="s">
        <v>506</v>
      </c>
      <c r="C113" s="41">
        <v>95343.52</v>
      </c>
      <c r="D113" s="46"/>
      <c r="E113" s="46"/>
      <c r="F113" s="46"/>
      <c r="G113" s="46"/>
      <c r="H113" s="46"/>
      <c r="I113" s="47"/>
    </row>
    <row r="114" spans="2:9" x14ac:dyDescent="0.2">
      <c r="B114" s="30" t="s">
        <v>518</v>
      </c>
      <c r="C114" s="41">
        <f>F111</f>
        <v>0</v>
      </c>
      <c r="D114" s="46"/>
      <c r="E114" s="46"/>
      <c r="F114" s="46"/>
      <c r="G114" s="46"/>
      <c r="H114" s="46"/>
      <c r="I114" s="47"/>
    </row>
    <row r="115" spans="2:9" x14ac:dyDescent="0.2">
      <c r="B115" s="30" t="s">
        <v>508</v>
      </c>
      <c r="C115" s="41">
        <f>C113+C114</f>
        <v>95343.52</v>
      </c>
      <c r="D115" s="41"/>
      <c r="E115" s="41"/>
      <c r="F115" s="41"/>
      <c r="G115" s="41"/>
      <c r="H115" s="41"/>
    </row>
    <row r="116" spans="2:9" x14ac:dyDescent="0.2">
      <c r="B116" s="30" t="str">
        <f>B105</f>
        <v>Project FY 2020 Fund Balance</v>
      </c>
      <c r="C116" s="41">
        <f>C115+H112</f>
        <v>95343.52</v>
      </c>
      <c r="D116" s="41"/>
      <c r="E116" s="41"/>
      <c r="F116" s="41"/>
      <c r="G116" s="41"/>
      <c r="H116" s="41"/>
    </row>
    <row r="117" spans="2:9" x14ac:dyDescent="0.2">
      <c r="H117" s="41"/>
    </row>
  </sheetData>
  <mergeCells count="2">
    <mergeCell ref="E3:F3"/>
    <mergeCell ref="E2:F2"/>
  </mergeCells>
  <pageMargins left="0" right="0" top="0" bottom="0.5" header="0.3" footer="0.3"/>
  <pageSetup orientation="landscape" r:id="rId1"/>
  <headerFooter>
    <oddFooter>&amp;C&amp;A&amp;R&amp;P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244AA-B175-4FA6-84FD-631A248DBC49}">
  <dimension ref="A1:N589"/>
  <sheetViews>
    <sheetView zoomScaleNormal="100" workbookViewId="0">
      <pane ySplit="2" topLeftCell="A18" activePane="bottomLeft" state="frozen"/>
      <selection activeCell="D27" sqref="D27"/>
      <selection pane="bottomLeft" activeCell="I1" sqref="A1:I1048576"/>
    </sheetView>
  </sheetViews>
  <sheetFormatPr defaultRowHeight="15" x14ac:dyDescent="0.25"/>
  <cols>
    <col min="1" max="1" width="10.42578125" style="1" customWidth="1"/>
    <col min="2" max="2" width="24.42578125" customWidth="1"/>
    <col min="3" max="3" width="13.140625" style="3" customWidth="1"/>
    <col min="4" max="4" width="13.28515625" style="3" customWidth="1"/>
    <col min="5" max="5" width="15" style="20" customWidth="1"/>
    <col min="6" max="6" width="14" style="3" customWidth="1"/>
    <col min="7" max="7" width="10.85546875" style="3" customWidth="1"/>
    <col min="8" max="8" width="14.7109375" style="3" customWidth="1"/>
    <col min="9" max="9" width="12" style="3" customWidth="1"/>
    <col min="10" max="14" width="14.7109375" style="3" customWidth="1"/>
  </cols>
  <sheetData>
    <row r="1" spans="1:14" s="5" customFormat="1" x14ac:dyDescent="0.25">
      <c r="A1" s="6"/>
      <c r="B1" s="7"/>
      <c r="C1" s="4" t="s">
        <v>485</v>
      </c>
      <c r="D1" s="4" t="s">
        <v>484</v>
      </c>
      <c r="E1" s="61" t="s">
        <v>486</v>
      </c>
      <c r="F1" s="61"/>
      <c r="G1" s="4"/>
      <c r="H1" s="4" t="s">
        <v>487</v>
      </c>
      <c r="I1" s="4"/>
      <c r="J1" s="4"/>
      <c r="K1" s="4"/>
      <c r="L1" s="4"/>
      <c r="M1" s="4"/>
      <c r="N1" s="4"/>
    </row>
    <row r="2" spans="1:14" s="11" customFormat="1" ht="28.5" customHeight="1" x14ac:dyDescent="0.25">
      <c r="A2" s="8" t="s">
        <v>0</v>
      </c>
      <c r="B2" s="9" t="s">
        <v>1</v>
      </c>
      <c r="C2" s="10" t="s">
        <v>3</v>
      </c>
      <c r="D2" s="10" t="s">
        <v>3</v>
      </c>
      <c r="E2" s="22" t="s">
        <v>2</v>
      </c>
      <c r="F2" s="10" t="s">
        <v>491</v>
      </c>
      <c r="G2" s="10" t="s">
        <v>489</v>
      </c>
      <c r="H2" s="10" t="s">
        <v>488</v>
      </c>
      <c r="I2" s="10"/>
      <c r="J2" s="10"/>
      <c r="K2" s="10"/>
      <c r="L2" s="10"/>
      <c r="M2" s="10"/>
      <c r="N2" s="10"/>
    </row>
    <row r="4" spans="1:14" x14ac:dyDescent="0.25">
      <c r="A4" s="2" t="s">
        <v>113</v>
      </c>
      <c r="B4" t="s">
        <v>114</v>
      </c>
      <c r="C4" s="3">
        <v>0</v>
      </c>
      <c r="D4" s="3">
        <v>0</v>
      </c>
      <c r="E4" s="20">
        <v>11000</v>
      </c>
      <c r="F4" s="3">
        <v>0</v>
      </c>
      <c r="G4" s="12">
        <f t="shared" ref="G4:G31" si="0">F4/E4</f>
        <v>0</v>
      </c>
      <c r="H4" s="3">
        <f t="shared" ref="H4:H31" si="1">E4</f>
        <v>11000</v>
      </c>
      <c r="I4" s="3">
        <f t="shared" ref="I4:I31" si="2">H4-E4</f>
        <v>0</v>
      </c>
    </row>
    <row r="5" spans="1:14" x14ac:dyDescent="0.25">
      <c r="A5" s="2"/>
      <c r="G5" s="12"/>
    </row>
    <row r="6" spans="1:14" x14ac:dyDescent="0.25">
      <c r="A6" s="14" t="s">
        <v>401</v>
      </c>
      <c r="B6" s="15" t="s">
        <v>402</v>
      </c>
      <c r="C6" s="16">
        <v>0</v>
      </c>
      <c r="D6" s="16">
        <v>0</v>
      </c>
      <c r="E6" s="23">
        <v>8250</v>
      </c>
      <c r="F6" s="16">
        <v>0</v>
      </c>
      <c r="G6" s="17">
        <f t="shared" si="0"/>
        <v>0</v>
      </c>
      <c r="H6" s="16">
        <f t="shared" si="1"/>
        <v>8250</v>
      </c>
      <c r="I6" s="16">
        <f t="shared" si="2"/>
        <v>0</v>
      </c>
    </row>
    <row r="7" spans="1:14" x14ac:dyDescent="0.25">
      <c r="A7" s="2"/>
      <c r="G7" s="12"/>
    </row>
    <row r="8" spans="1:14" x14ac:dyDescent="0.25">
      <c r="A8" s="1" t="s">
        <v>494</v>
      </c>
      <c r="C8" s="20">
        <f t="shared" ref="C8:D8" si="3">C4-C6</f>
        <v>0</v>
      </c>
      <c r="D8" s="20">
        <f t="shared" si="3"/>
        <v>0</v>
      </c>
      <c r="E8" s="20">
        <f>E4-E6</f>
        <v>2750</v>
      </c>
      <c r="F8" s="20">
        <f>F4-F6</f>
        <v>0</v>
      </c>
      <c r="G8" s="20" t="s">
        <v>490</v>
      </c>
      <c r="H8" s="20">
        <f>H4-H6</f>
        <v>2750</v>
      </c>
      <c r="I8" s="20">
        <f>I4-I6</f>
        <v>0</v>
      </c>
    </row>
    <row r="9" spans="1:14" x14ac:dyDescent="0.25">
      <c r="A9" s="2"/>
      <c r="F9" s="20"/>
      <c r="G9" s="20"/>
      <c r="H9" s="20"/>
      <c r="I9" s="20"/>
    </row>
    <row r="10" spans="1:14" x14ac:dyDescent="0.25">
      <c r="A10" s="2"/>
      <c r="F10" s="20"/>
      <c r="G10" s="20"/>
      <c r="H10" s="20"/>
      <c r="I10" s="20"/>
    </row>
    <row r="11" spans="1:14" x14ac:dyDescent="0.25">
      <c r="A11" s="2"/>
      <c r="G11" s="12"/>
    </row>
    <row r="12" spans="1:14" x14ac:dyDescent="0.25">
      <c r="A12" s="2" t="s">
        <v>115</v>
      </c>
      <c r="B12" t="s">
        <v>6</v>
      </c>
      <c r="C12" s="3">
        <v>17959.060000000001</v>
      </c>
      <c r="D12" s="3">
        <v>18128.61</v>
      </c>
      <c r="E12" s="20">
        <v>0</v>
      </c>
      <c r="F12" s="3">
        <v>18.420000000000002</v>
      </c>
      <c r="G12" s="12">
        <v>0</v>
      </c>
      <c r="H12" s="3">
        <f t="shared" si="1"/>
        <v>0</v>
      </c>
      <c r="I12" s="3">
        <f t="shared" si="2"/>
        <v>0</v>
      </c>
    </row>
    <row r="13" spans="1:14" x14ac:dyDescent="0.25">
      <c r="A13" s="2" t="s">
        <v>116</v>
      </c>
      <c r="B13" t="s">
        <v>12</v>
      </c>
      <c r="C13" s="3">
        <v>496.48</v>
      </c>
      <c r="D13" s="3">
        <v>240.96</v>
      </c>
      <c r="E13" s="20">
        <v>350</v>
      </c>
      <c r="F13" s="3">
        <v>206.37</v>
      </c>
      <c r="G13" s="12">
        <f t="shared" si="0"/>
        <v>0.58962857142857139</v>
      </c>
      <c r="H13" s="3">
        <f t="shared" si="1"/>
        <v>350</v>
      </c>
      <c r="I13" s="3">
        <f t="shared" si="2"/>
        <v>0</v>
      </c>
    </row>
    <row r="14" spans="1:14" x14ac:dyDescent="0.25">
      <c r="A14" s="14" t="s">
        <v>117</v>
      </c>
      <c r="B14" s="15" t="s">
        <v>30</v>
      </c>
      <c r="C14" s="16">
        <v>30.04</v>
      </c>
      <c r="D14" s="16">
        <v>16.55</v>
      </c>
      <c r="E14" s="23">
        <v>30</v>
      </c>
      <c r="F14" s="16">
        <v>10.06</v>
      </c>
      <c r="G14" s="17">
        <f t="shared" si="0"/>
        <v>0.33533333333333337</v>
      </c>
      <c r="H14" s="16">
        <f t="shared" si="1"/>
        <v>30</v>
      </c>
      <c r="I14" s="16">
        <f t="shared" si="2"/>
        <v>0</v>
      </c>
    </row>
    <row r="15" spans="1:14" x14ac:dyDescent="0.25">
      <c r="A15" s="2"/>
      <c r="C15" s="20">
        <f t="shared" ref="C15:D15" si="4">SUM(C12:C14)</f>
        <v>18485.580000000002</v>
      </c>
      <c r="D15" s="20">
        <f t="shared" si="4"/>
        <v>18386.12</v>
      </c>
      <c r="E15" s="20">
        <f>SUM(E12:E14)</f>
        <v>380</v>
      </c>
      <c r="F15" s="20">
        <f t="shared" ref="F15:I15" si="5">SUM(F12:F14)</f>
        <v>234.85000000000002</v>
      </c>
      <c r="G15" s="20">
        <f t="shared" si="5"/>
        <v>0.92496190476190476</v>
      </c>
      <c r="H15" s="20">
        <f t="shared" si="5"/>
        <v>380</v>
      </c>
      <c r="I15" s="20">
        <f t="shared" si="5"/>
        <v>0</v>
      </c>
    </row>
    <row r="16" spans="1:14" x14ac:dyDescent="0.25">
      <c r="A16" s="2"/>
      <c r="G16" s="12"/>
    </row>
    <row r="17" spans="1:9" x14ac:dyDescent="0.25">
      <c r="A17" s="2" t="s">
        <v>118</v>
      </c>
      <c r="B17" t="s">
        <v>119</v>
      </c>
      <c r="C17" s="3">
        <v>1.5</v>
      </c>
      <c r="D17" s="3">
        <v>2.2999999999999998</v>
      </c>
      <c r="E17" s="20">
        <v>1</v>
      </c>
      <c r="F17" s="3">
        <v>5.26</v>
      </c>
      <c r="G17" s="12">
        <f t="shared" si="0"/>
        <v>5.26</v>
      </c>
      <c r="H17" s="3">
        <f t="shared" si="1"/>
        <v>1</v>
      </c>
      <c r="I17" s="3">
        <f t="shared" si="2"/>
        <v>0</v>
      </c>
    </row>
    <row r="18" spans="1:9" x14ac:dyDescent="0.25">
      <c r="A18" s="14" t="s">
        <v>120</v>
      </c>
      <c r="B18" s="15" t="s">
        <v>121</v>
      </c>
      <c r="C18" s="16">
        <v>1323.25</v>
      </c>
      <c r="D18" s="16">
        <v>2484.37</v>
      </c>
      <c r="E18" s="23">
        <v>2400</v>
      </c>
      <c r="F18" s="16">
        <v>1950.12</v>
      </c>
      <c r="G18" s="17">
        <f t="shared" si="0"/>
        <v>0.81254999999999999</v>
      </c>
      <c r="H18" s="16">
        <f t="shared" si="1"/>
        <v>2400</v>
      </c>
      <c r="I18" s="16">
        <f t="shared" si="2"/>
        <v>0</v>
      </c>
    </row>
    <row r="19" spans="1:9" x14ac:dyDescent="0.25">
      <c r="A19" s="2"/>
      <c r="C19" s="20">
        <f t="shared" ref="C19:D19" si="6">SUM(C17:C18)</f>
        <v>1324.75</v>
      </c>
      <c r="D19" s="20">
        <f t="shared" si="6"/>
        <v>2486.67</v>
      </c>
      <c r="E19" s="20">
        <f>SUM(E17:E18)</f>
        <v>2401</v>
      </c>
      <c r="F19" s="20">
        <f t="shared" ref="F19:I19" si="7">SUM(F17:F18)</f>
        <v>1955.3799999999999</v>
      </c>
      <c r="G19" s="20">
        <f t="shared" si="7"/>
        <v>6.0725499999999997</v>
      </c>
      <c r="H19" s="20">
        <f t="shared" si="7"/>
        <v>2401</v>
      </c>
      <c r="I19" s="20">
        <f t="shared" si="7"/>
        <v>0</v>
      </c>
    </row>
    <row r="20" spans="1:9" x14ac:dyDescent="0.25">
      <c r="A20" s="2"/>
      <c r="G20" s="12"/>
    </row>
    <row r="21" spans="1:9" x14ac:dyDescent="0.25">
      <c r="A21" s="2" t="s">
        <v>403</v>
      </c>
      <c r="B21" t="s">
        <v>404</v>
      </c>
      <c r="C21" s="3">
        <v>2001.8</v>
      </c>
      <c r="D21" s="3">
        <v>707.97</v>
      </c>
      <c r="E21" s="20">
        <v>700</v>
      </c>
      <c r="F21" s="3">
        <v>372</v>
      </c>
      <c r="G21" s="12">
        <f t="shared" si="0"/>
        <v>0.53142857142857147</v>
      </c>
      <c r="H21" s="3">
        <f t="shared" si="1"/>
        <v>700</v>
      </c>
      <c r="I21" s="3">
        <f t="shared" si="2"/>
        <v>0</v>
      </c>
    </row>
    <row r="22" spans="1:9" x14ac:dyDescent="0.25">
      <c r="A22" s="14" t="s">
        <v>495</v>
      </c>
      <c r="B22" s="15" t="s">
        <v>496</v>
      </c>
      <c r="C22" s="16"/>
      <c r="D22" s="16"/>
      <c r="E22" s="23"/>
      <c r="F22" s="16"/>
      <c r="G22" s="17"/>
      <c r="H22" s="16">
        <v>5000</v>
      </c>
      <c r="I22" s="16"/>
    </row>
    <row r="23" spans="1:9" x14ac:dyDescent="0.25">
      <c r="A23" s="2"/>
      <c r="C23" s="20">
        <f t="shared" ref="C23:D23" si="8">SUM(C21:C22)</f>
        <v>2001.8</v>
      </c>
      <c r="D23" s="20">
        <f t="shared" si="8"/>
        <v>707.97</v>
      </c>
      <c r="E23" s="20">
        <f>SUM(E21:E22)</f>
        <v>700</v>
      </c>
      <c r="F23" s="20">
        <f t="shared" ref="F23:I23" si="9">SUM(F21:F22)</f>
        <v>372</v>
      </c>
      <c r="G23" s="20">
        <f t="shared" si="9"/>
        <v>0.53142857142857147</v>
      </c>
      <c r="H23" s="20">
        <f t="shared" si="9"/>
        <v>5700</v>
      </c>
      <c r="I23" s="20">
        <f t="shared" si="9"/>
        <v>0</v>
      </c>
    </row>
    <row r="24" spans="1:9" x14ac:dyDescent="0.25">
      <c r="A24" s="2"/>
      <c r="F24" s="20"/>
      <c r="G24" s="20"/>
      <c r="H24" s="20"/>
      <c r="I24" s="20"/>
    </row>
    <row r="25" spans="1:9" x14ac:dyDescent="0.25">
      <c r="A25" s="1" t="s">
        <v>494</v>
      </c>
      <c r="E25" s="20">
        <f>E19-E23</f>
        <v>1701</v>
      </c>
      <c r="F25" s="20">
        <f t="shared" ref="F25:I25" si="10">F19-F23</f>
        <v>1583.3799999999999</v>
      </c>
      <c r="G25" s="20" t="s">
        <v>490</v>
      </c>
      <c r="H25" s="20">
        <f t="shared" si="10"/>
        <v>-3299</v>
      </c>
      <c r="I25" s="20">
        <f t="shared" si="10"/>
        <v>0</v>
      </c>
    </row>
    <row r="26" spans="1:9" x14ac:dyDescent="0.25">
      <c r="A26" s="2"/>
      <c r="G26" s="12"/>
    </row>
    <row r="27" spans="1:9" x14ac:dyDescent="0.25">
      <c r="A27" s="2" t="s">
        <v>122</v>
      </c>
      <c r="B27" t="s">
        <v>119</v>
      </c>
      <c r="C27" s="3">
        <v>2.89</v>
      </c>
      <c r="D27" s="3">
        <v>6.75</v>
      </c>
      <c r="E27" s="20">
        <v>4</v>
      </c>
      <c r="F27" s="3">
        <v>13.67</v>
      </c>
      <c r="G27" s="12">
        <f t="shared" si="0"/>
        <v>3.4175</v>
      </c>
      <c r="H27" s="3">
        <f t="shared" si="1"/>
        <v>4</v>
      </c>
      <c r="I27" s="3">
        <f t="shared" si="2"/>
        <v>0</v>
      </c>
    </row>
    <row r="28" spans="1:9" x14ac:dyDescent="0.25">
      <c r="A28" s="14" t="s">
        <v>123</v>
      </c>
      <c r="B28" s="15" t="s">
        <v>124</v>
      </c>
      <c r="C28" s="16">
        <v>1764.3</v>
      </c>
      <c r="D28" s="16">
        <v>3312.49</v>
      </c>
      <c r="E28" s="23">
        <v>3200</v>
      </c>
      <c r="F28" s="16">
        <v>2599.2399999999998</v>
      </c>
      <c r="G28" s="17">
        <f t="shared" si="0"/>
        <v>0.81226249999999989</v>
      </c>
      <c r="H28" s="16">
        <f t="shared" si="1"/>
        <v>3200</v>
      </c>
      <c r="I28" s="16">
        <f t="shared" si="2"/>
        <v>0</v>
      </c>
    </row>
    <row r="29" spans="1:9" x14ac:dyDescent="0.25">
      <c r="A29" s="2"/>
      <c r="C29" s="20">
        <f t="shared" ref="C29:D29" si="11">SUM(C27:C28)</f>
        <v>1767.19</v>
      </c>
      <c r="D29" s="20">
        <f t="shared" si="11"/>
        <v>3319.24</v>
      </c>
      <c r="E29" s="20">
        <f>SUM(E27:E28)</f>
        <v>3204</v>
      </c>
      <c r="F29" s="20">
        <f t="shared" ref="F29:I29" si="12">SUM(F27:F28)</f>
        <v>2612.91</v>
      </c>
      <c r="G29" s="20" t="s">
        <v>490</v>
      </c>
      <c r="H29" s="20">
        <f t="shared" si="12"/>
        <v>3204</v>
      </c>
      <c r="I29" s="20">
        <f t="shared" si="12"/>
        <v>0</v>
      </c>
    </row>
    <row r="30" spans="1:9" x14ac:dyDescent="0.25">
      <c r="A30" s="2"/>
      <c r="G30" s="12"/>
    </row>
    <row r="31" spans="1:9" x14ac:dyDescent="0.25">
      <c r="A31" s="14" t="s">
        <v>405</v>
      </c>
      <c r="B31" s="15" t="s">
        <v>406</v>
      </c>
      <c r="C31" s="16">
        <v>0</v>
      </c>
      <c r="D31" s="16">
        <v>0</v>
      </c>
      <c r="E31" s="23">
        <v>2500</v>
      </c>
      <c r="F31" s="16">
        <v>0</v>
      </c>
      <c r="G31" s="17">
        <f t="shared" si="0"/>
        <v>0</v>
      </c>
      <c r="H31" s="16">
        <f t="shared" si="1"/>
        <v>2500</v>
      </c>
      <c r="I31" s="16">
        <f t="shared" si="2"/>
        <v>0</v>
      </c>
    </row>
    <row r="32" spans="1:9" x14ac:dyDescent="0.25">
      <c r="A32" s="2"/>
      <c r="C32" s="20">
        <f t="shared" ref="C32:D32" si="13">C31</f>
        <v>0</v>
      </c>
      <c r="D32" s="20">
        <f t="shared" si="13"/>
        <v>0</v>
      </c>
      <c r="E32" s="20">
        <f>E31</f>
        <v>2500</v>
      </c>
      <c r="F32" s="20">
        <f t="shared" ref="F32:I32" si="14">F31</f>
        <v>0</v>
      </c>
      <c r="G32" s="20" t="s">
        <v>490</v>
      </c>
      <c r="H32" s="20">
        <f t="shared" si="14"/>
        <v>2500</v>
      </c>
      <c r="I32" s="20">
        <f t="shared" si="14"/>
        <v>0</v>
      </c>
    </row>
    <row r="33" spans="1:9" x14ac:dyDescent="0.25">
      <c r="A33" s="2"/>
      <c r="F33" s="20"/>
      <c r="G33" s="20"/>
      <c r="H33" s="20"/>
      <c r="I33" s="20"/>
    </row>
    <row r="34" spans="1:9" x14ac:dyDescent="0.25">
      <c r="A34" s="1" t="s">
        <v>494</v>
      </c>
      <c r="E34" s="20">
        <f>E29-E32</f>
        <v>704</v>
      </c>
      <c r="F34" s="20">
        <f t="shared" ref="F34:I34" si="15">F29-F32</f>
        <v>2612.91</v>
      </c>
      <c r="G34" s="20" t="s">
        <v>490</v>
      </c>
      <c r="H34" s="20">
        <f t="shared" si="15"/>
        <v>704</v>
      </c>
      <c r="I34" s="20">
        <f t="shared" si="15"/>
        <v>0</v>
      </c>
    </row>
    <row r="35" spans="1:9" x14ac:dyDescent="0.25">
      <c r="A35" s="2"/>
      <c r="F35" s="20"/>
      <c r="G35" s="20"/>
      <c r="H35" s="20"/>
      <c r="I35" s="20"/>
    </row>
    <row r="36" spans="1:9" x14ac:dyDescent="0.25">
      <c r="A36" s="2"/>
      <c r="G36" s="12"/>
    </row>
    <row r="37" spans="1:9" x14ac:dyDescent="0.25">
      <c r="A37" s="2"/>
      <c r="G37" s="12"/>
    </row>
    <row r="38" spans="1:9" x14ac:dyDescent="0.25">
      <c r="A38" s="2"/>
      <c r="G38" s="12"/>
    </row>
    <row r="39" spans="1:9" x14ac:dyDescent="0.25">
      <c r="A39" s="2"/>
      <c r="G39" s="12"/>
    </row>
    <row r="40" spans="1:9" x14ac:dyDescent="0.25">
      <c r="A40" s="2"/>
      <c r="G40" s="12"/>
    </row>
    <row r="41" spans="1:9" x14ac:dyDescent="0.25">
      <c r="A41" s="2"/>
      <c r="G41" s="12"/>
    </row>
    <row r="42" spans="1:9" x14ac:dyDescent="0.25">
      <c r="A42" s="2"/>
      <c r="G42" s="12"/>
    </row>
    <row r="43" spans="1:9" x14ac:dyDescent="0.25">
      <c r="A43" s="2"/>
      <c r="G43" s="12"/>
    </row>
    <row r="44" spans="1:9" x14ac:dyDescent="0.25">
      <c r="A44" s="2"/>
      <c r="G44" s="12"/>
    </row>
    <row r="45" spans="1:9" x14ac:dyDescent="0.25">
      <c r="A45" s="2"/>
      <c r="G45" s="12"/>
    </row>
    <row r="46" spans="1:9" x14ac:dyDescent="0.25">
      <c r="A46" s="2"/>
      <c r="G46" s="12"/>
    </row>
    <row r="47" spans="1:9" x14ac:dyDescent="0.25">
      <c r="A47" s="2"/>
      <c r="G47" s="12"/>
    </row>
    <row r="48" spans="1:9" x14ac:dyDescent="0.25">
      <c r="A48" s="2"/>
      <c r="G48" s="12"/>
    </row>
    <row r="49" spans="1:7" x14ac:dyDescent="0.25">
      <c r="A49" s="2"/>
      <c r="G49" s="12"/>
    </row>
    <row r="50" spans="1:7" x14ac:dyDescent="0.25">
      <c r="A50" s="2"/>
      <c r="G50" s="12"/>
    </row>
    <row r="51" spans="1:7" x14ac:dyDescent="0.25">
      <c r="A51" s="2"/>
      <c r="G51" s="12"/>
    </row>
    <row r="52" spans="1:7" x14ac:dyDescent="0.25">
      <c r="A52" s="2"/>
      <c r="G52" s="12"/>
    </row>
    <row r="53" spans="1:7" x14ac:dyDescent="0.25">
      <c r="A53" s="2"/>
      <c r="G53" s="12"/>
    </row>
    <row r="54" spans="1:7" x14ac:dyDescent="0.25">
      <c r="A54" s="2"/>
      <c r="G54" s="12"/>
    </row>
    <row r="55" spans="1:7" x14ac:dyDescent="0.25">
      <c r="A55" s="2"/>
      <c r="G55" s="12"/>
    </row>
    <row r="56" spans="1:7" x14ac:dyDescent="0.25">
      <c r="A56" s="2"/>
      <c r="G56" s="12"/>
    </row>
    <row r="57" spans="1:7" x14ac:dyDescent="0.25">
      <c r="A57" s="2"/>
      <c r="G57" s="12"/>
    </row>
    <row r="58" spans="1:7" x14ac:dyDescent="0.25">
      <c r="A58" s="2"/>
      <c r="G58" s="12"/>
    </row>
    <row r="59" spans="1:7" x14ac:dyDescent="0.25">
      <c r="A59" s="2"/>
      <c r="G59" s="12"/>
    </row>
    <row r="60" spans="1:7" x14ac:dyDescent="0.25">
      <c r="A60" s="2"/>
      <c r="G60" s="12"/>
    </row>
    <row r="61" spans="1:7" x14ac:dyDescent="0.25">
      <c r="A61" s="2"/>
      <c r="G61" s="12"/>
    </row>
    <row r="62" spans="1:7" x14ac:dyDescent="0.25">
      <c r="A62" s="2"/>
      <c r="G62" s="12"/>
    </row>
    <row r="63" spans="1:7" x14ac:dyDescent="0.25">
      <c r="A63" s="2"/>
      <c r="G63" s="12"/>
    </row>
    <row r="64" spans="1:7" x14ac:dyDescent="0.25">
      <c r="A64" s="2"/>
      <c r="G64" s="12"/>
    </row>
    <row r="65" spans="1:7" x14ac:dyDescent="0.25">
      <c r="A65" s="2"/>
      <c r="G65" s="12"/>
    </row>
    <row r="66" spans="1:7" x14ac:dyDescent="0.25">
      <c r="A66" s="2"/>
      <c r="G66" s="12"/>
    </row>
    <row r="67" spans="1:7" x14ac:dyDescent="0.25">
      <c r="A67" s="2"/>
      <c r="G67" s="12"/>
    </row>
    <row r="68" spans="1:7" x14ac:dyDescent="0.25">
      <c r="A68" s="2"/>
      <c r="G68" s="12"/>
    </row>
    <row r="69" spans="1:7" x14ac:dyDescent="0.25">
      <c r="A69" s="2"/>
      <c r="G69" s="12"/>
    </row>
    <row r="70" spans="1:7" x14ac:dyDescent="0.25">
      <c r="A70" s="2"/>
      <c r="G70" s="12"/>
    </row>
    <row r="71" spans="1:7" x14ac:dyDescent="0.25">
      <c r="A71" s="2"/>
      <c r="G71" s="12"/>
    </row>
    <row r="72" spans="1:7" x14ac:dyDescent="0.25">
      <c r="A72" s="2"/>
      <c r="G72" s="12"/>
    </row>
    <row r="73" spans="1:7" x14ac:dyDescent="0.25">
      <c r="A73" s="2"/>
      <c r="G73" s="12"/>
    </row>
    <row r="74" spans="1:7" x14ac:dyDescent="0.25">
      <c r="A74" s="2"/>
      <c r="G74" s="12"/>
    </row>
    <row r="75" spans="1:7" x14ac:dyDescent="0.25">
      <c r="A75" s="2"/>
      <c r="G75" s="12"/>
    </row>
    <row r="76" spans="1:7" x14ac:dyDescent="0.25">
      <c r="A76" s="2"/>
      <c r="G76" s="12"/>
    </row>
    <row r="77" spans="1:7" x14ac:dyDescent="0.25">
      <c r="A77" s="2"/>
      <c r="G77" s="12"/>
    </row>
    <row r="78" spans="1:7" x14ac:dyDescent="0.25">
      <c r="A78" s="2"/>
      <c r="G78" s="12"/>
    </row>
    <row r="79" spans="1:7" x14ac:dyDescent="0.25">
      <c r="A79" s="2"/>
      <c r="G79" s="12"/>
    </row>
    <row r="80" spans="1:7" x14ac:dyDescent="0.25">
      <c r="A80" s="2"/>
      <c r="G80" s="12"/>
    </row>
    <row r="81" spans="1:7" x14ac:dyDescent="0.25">
      <c r="A81" s="2"/>
      <c r="G81" s="12"/>
    </row>
    <row r="82" spans="1:7" x14ac:dyDescent="0.25">
      <c r="A82" s="2"/>
      <c r="G82" s="12"/>
    </row>
    <row r="83" spans="1:7" x14ac:dyDescent="0.25">
      <c r="A83" s="2"/>
      <c r="G83" s="12"/>
    </row>
    <row r="84" spans="1:7" x14ac:dyDescent="0.25">
      <c r="A84" s="2"/>
      <c r="G84" s="12"/>
    </row>
    <row r="85" spans="1:7" x14ac:dyDescent="0.25">
      <c r="A85" s="2"/>
      <c r="G85" s="12"/>
    </row>
    <row r="86" spans="1:7" x14ac:dyDescent="0.25">
      <c r="A86" s="2"/>
      <c r="G86" s="12"/>
    </row>
    <row r="87" spans="1:7" x14ac:dyDescent="0.25">
      <c r="A87" s="2"/>
      <c r="G87" s="12"/>
    </row>
    <row r="88" spans="1:7" x14ac:dyDescent="0.25">
      <c r="A88" s="2"/>
      <c r="G88" s="12"/>
    </row>
    <row r="89" spans="1:7" x14ac:dyDescent="0.25">
      <c r="A89" s="2"/>
      <c r="G89" s="12"/>
    </row>
    <row r="90" spans="1:7" x14ac:dyDescent="0.25">
      <c r="A90" s="2"/>
      <c r="G90" s="12"/>
    </row>
    <row r="91" spans="1:7" x14ac:dyDescent="0.25">
      <c r="A91" s="2"/>
      <c r="G91" s="12"/>
    </row>
    <row r="92" spans="1:7" x14ac:dyDescent="0.25">
      <c r="A92" s="2"/>
      <c r="G92" s="12"/>
    </row>
    <row r="93" spans="1:7" x14ac:dyDescent="0.25">
      <c r="A93" s="2"/>
      <c r="G93" s="12"/>
    </row>
    <row r="94" spans="1:7" x14ac:dyDescent="0.25">
      <c r="A94" s="2"/>
      <c r="G94" s="12"/>
    </row>
    <row r="95" spans="1:7" x14ac:dyDescent="0.25">
      <c r="A95" s="2"/>
      <c r="G95" s="12"/>
    </row>
    <row r="96" spans="1:7" x14ac:dyDescent="0.25">
      <c r="A96" s="2"/>
      <c r="G96" s="12"/>
    </row>
    <row r="97" spans="1:7" x14ac:dyDescent="0.25">
      <c r="A97" s="2"/>
      <c r="G97" s="12"/>
    </row>
    <row r="98" spans="1:7" x14ac:dyDescent="0.25">
      <c r="A98" s="2"/>
      <c r="G98" s="12"/>
    </row>
    <row r="99" spans="1:7" x14ac:dyDescent="0.25">
      <c r="A99" s="2"/>
      <c r="G99" s="12"/>
    </row>
    <row r="100" spans="1:7" x14ac:dyDescent="0.25">
      <c r="A100" s="2"/>
      <c r="G100" s="12"/>
    </row>
    <row r="101" spans="1:7" x14ac:dyDescent="0.25">
      <c r="A101" s="2"/>
      <c r="G101" s="12"/>
    </row>
    <row r="102" spans="1:7" x14ac:dyDescent="0.25">
      <c r="A102" s="2"/>
      <c r="G102" s="12"/>
    </row>
    <row r="103" spans="1:7" x14ac:dyDescent="0.25">
      <c r="A103" s="2"/>
      <c r="G103" s="12"/>
    </row>
    <row r="104" spans="1:7" x14ac:dyDescent="0.25">
      <c r="A104" s="2"/>
      <c r="G104" s="12"/>
    </row>
    <row r="105" spans="1:7" x14ac:dyDescent="0.25">
      <c r="A105" s="2"/>
      <c r="G105" s="12"/>
    </row>
    <row r="106" spans="1:7" x14ac:dyDescent="0.25">
      <c r="A106" s="2"/>
      <c r="G106" s="12"/>
    </row>
    <row r="107" spans="1:7" x14ac:dyDescent="0.25">
      <c r="A107" s="2"/>
      <c r="G107" s="12"/>
    </row>
    <row r="117" spans="1:5" s="3" customFormat="1" x14ac:dyDescent="0.25">
      <c r="A117" s="1"/>
      <c r="B117"/>
      <c r="E117" s="20"/>
    </row>
    <row r="118" spans="1:5" s="3" customFormat="1" x14ac:dyDescent="0.25">
      <c r="A118" s="1"/>
      <c r="B118"/>
      <c r="E118" s="20"/>
    </row>
    <row r="119" spans="1:5" s="3" customFormat="1" x14ac:dyDescent="0.25">
      <c r="A119" s="1"/>
      <c r="B119"/>
      <c r="E119" s="20"/>
    </row>
    <row r="120" spans="1:5" s="3" customFormat="1" x14ac:dyDescent="0.25">
      <c r="A120" s="1"/>
      <c r="B120"/>
      <c r="E120" s="20"/>
    </row>
    <row r="121" spans="1:5" s="3" customFormat="1" x14ac:dyDescent="0.25">
      <c r="A121" s="1"/>
      <c r="B121"/>
      <c r="E121" s="20"/>
    </row>
    <row r="122" spans="1:5" s="3" customFormat="1" x14ac:dyDescent="0.25">
      <c r="A122" s="1"/>
      <c r="B122"/>
      <c r="E122" s="20"/>
    </row>
    <row r="123" spans="1:5" s="3" customFormat="1" x14ac:dyDescent="0.25">
      <c r="A123" s="1"/>
      <c r="B123"/>
      <c r="E123" s="20"/>
    </row>
    <row r="124" spans="1:5" s="3" customFormat="1" x14ac:dyDescent="0.25">
      <c r="A124" s="1"/>
      <c r="B124"/>
      <c r="E124" s="20"/>
    </row>
    <row r="125" spans="1:5" s="3" customFormat="1" x14ac:dyDescent="0.25">
      <c r="A125" s="1"/>
      <c r="B125"/>
      <c r="E125" s="20"/>
    </row>
    <row r="126" spans="1:5" s="3" customFormat="1" x14ac:dyDescent="0.25">
      <c r="A126" s="1"/>
      <c r="B126"/>
      <c r="E126" s="20"/>
    </row>
    <row r="127" spans="1:5" s="3" customFormat="1" x14ac:dyDescent="0.25">
      <c r="A127" s="1"/>
      <c r="B127"/>
      <c r="E127" s="20"/>
    </row>
    <row r="128" spans="1:5" s="3" customFormat="1" x14ac:dyDescent="0.25">
      <c r="A128" s="1"/>
      <c r="B128"/>
      <c r="E128" s="20"/>
    </row>
    <row r="129" spans="1:5" s="3" customFormat="1" x14ac:dyDescent="0.25">
      <c r="A129" s="1"/>
      <c r="B129"/>
      <c r="E129" s="20"/>
    </row>
    <row r="130" spans="1:5" s="3" customFormat="1" x14ac:dyDescent="0.25">
      <c r="A130" s="1"/>
      <c r="B130"/>
      <c r="E130" s="20"/>
    </row>
    <row r="131" spans="1:5" s="3" customFormat="1" x14ac:dyDescent="0.25">
      <c r="A131" s="1"/>
      <c r="B131"/>
      <c r="E131" s="20"/>
    </row>
    <row r="132" spans="1:5" s="3" customFormat="1" x14ac:dyDescent="0.25">
      <c r="A132" s="1"/>
      <c r="B132"/>
      <c r="E132" s="20"/>
    </row>
    <row r="133" spans="1:5" s="3" customFormat="1" x14ac:dyDescent="0.25">
      <c r="A133" s="1"/>
      <c r="B133"/>
      <c r="E133" s="20"/>
    </row>
    <row r="134" spans="1:5" s="3" customFormat="1" x14ac:dyDescent="0.25">
      <c r="A134" s="1"/>
      <c r="B134"/>
      <c r="E134" s="20"/>
    </row>
    <row r="135" spans="1:5" s="3" customFormat="1" x14ac:dyDescent="0.25">
      <c r="A135" s="1"/>
      <c r="B135"/>
      <c r="E135" s="20"/>
    </row>
    <row r="136" spans="1:5" s="3" customFormat="1" x14ac:dyDescent="0.25">
      <c r="A136" s="1"/>
      <c r="B136"/>
      <c r="E136" s="20"/>
    </row>
    <row r="137" spans="1:5" s="3" customFormat="1" x14ac:dyDescent="0.25">
      <c r="A137" s="1"/>
      <c r="B137"/>
      <c r="E137" s="20"/>
    </row>
    <row r="138" spans="1:5" s="3" customFormat="1" x14ac:dyDescent="0.25">
      <c r="A138" s="1"/>
      <c r="B138"/>
      <c r="E138" s="20"/>
    </row>
    <row r="139" spans="1:5" s="3" customFormat="1" x14ac:dyDescent="0.25">
      <c r="A139" s="1"/>
      <c r="B139"/>
      <c r="E139" s="20"/>
    </row>
    <row r="140" spans="1:5" s="3" customFormat="1" x14ac:dyDescent="0.25">
      <c r="A140" s="1"/>
      <c r="B140"/>
      <c r="E140" s="20"/>
    </row>
    <row r="141" spans="1:5" s="3" customFormat="1" x14ac:dyDescent="0.25">
      <c r="A141" s="1"/>
      <c r="B141"/>
      <c r="E141" s="20"/>
    </row>
    <row r="142" spans="1:5" s="3" customFormat="1" x14ac:dyDescent="0.25">
      <c r="A142" s="1"/>
      <c r="B142"/>
      <c r="E142" s="20"/>
    </row>
    <row r="143" spans="1:5" s="3" customFormat="1" x14ac:dyDescent="0.25">
      <c r="A143" s="1"/>
      <c r="B143"/>
      <c r="E143" s="20"/>
    </row>
    <row r="144" spans="1:5" s="3" customFormat="1" x14ac:dyDescent="0.25">
      <c r="A144" s="1"/>
      <c r="B144"/>
      <c r="E144" s="20"/>
    </row>
    <row r="145" spans="1:5" s="3" customFormat="1" x14ac:dyDescent="0.25">
      <c r="A145" s="1"/>
      <c r="B145"/>
      <c r="E145" s="20"/>
    </row>
    <row r="146" spans="1:5" s="3" customFormat="1" x14ac:dyDescent="0.25">
      <c r="A146" s="1"/>
      <c r="B146"/>
      <c r="E146" s="20"/>
    </row>
    <row r="147" spans="1:5" s="3" customFormat="1" x14ac:dyDescent="0.25">
      <c r="A147" s="1"/>
      <c r="B147"/>
      <c r="E147" s="20"/>
    </row>
    <row r="148" spans="1:5" s="3" customFormat="1" x14ac:dyDescent="0.25">
      <c r="A148" s="1"/>
      <c r="B148"/>
      <c r="E148" s="20"/>
    </row>
    <row r="149" spans="1:5" s="3" customFormat="1" x14ac:dyDescent="0.25">
      <c r="A149" s="1"/>
      <c r="B149"/>
      <c r="E149" s="20"/>
    </row>
    <row r="150" spans="1:5" s="3" customFormat="1" x14ac:dyDescent="0.25">
      <c r="A150" s="1"/>
      <c r="B150"/>
      <c r="E150" s="20"/>
    </row>
    <row r="151" spans="1:5" s="3" customFormat="1" x14ac:dyDescent="0.25">
      <c r="A151" s="1"/>
      <c r="B151"/>
      <c r="E151" s="20"/>
    </row>
    <row r="152" spans="1:5" s="3" customFormat="1" x14ac:dyDescent="0.25">
      <c r="A152" s="1"/>
      <c r="B152"/>
      <c r="E152" s="20"/>
    </row>
    <row r="153" spans="1:5" s="3" customFormat="1" x14ac:dyDescent="0.25">
      <c r="A153" s="1"/>
      <c r="B153"/>
      <c r="E153" s="20"/>
    </row>
    <row r="154" spans="1:5" s="3" customFormat="1" x14ac:dyDescent="0.25">
      <c r="A154" s="1"/>
      <c r="B154"/>
      <c r="E154" s="20"/>
    </row>
    <row r="155" spans="1:5" s="3" customFormat="1" x14ac:dyDescent="0.25">
      <c r="A155" s="1"/>
      <c r="B155"/>
      <c r="E155" s="20"/>
    </row>
    <row r="156" spans="1:5" s="3" customFormat="1" x14ac:dyDescent="0.25">
      <c r="A156" s="1"/>
      <c r="B156"/>
      <c r="E156" s="20"/>
    </row>
    <row r="157" spans="1:5" s="3" customFormat="1" x14ac:dyDescent="0.25">
      <c r="A157" s="1"/>
      <c r="B157"/>
      <c r="E157" s="20"/>
    </row>
    <row r="158" spans="1:5" s="3" customFormat="1" x14ac:dyDescent="0.25">
      <c r="A158" s="1"/>
      <c r="B158"/>
      <c r="E158" s="20"/>
    </row>
    <row r="159" spans="1:5" s="3" customFormat="1" x14ac:dyDescent="0.25">
      <c r="A159" s="1"/>
      <c r="B159"/>
      <c r="E159" s="20"/>
    </row>
    <row r="160" spans="1:5" s="3" customFormat="1" x14ac:dyDescent="0.25">
      <c r="A160" s="1"/>
      <c r="B160"/>
      <c r="E160" s="20"/>
    </row>
    <row r="161" spans="1:5" s="3" customFormat="1" x14ac:dyDescent="0.25">
      <c r="A161" s="1"/>
      <c r="B161"/>
      <c r="E161" s="20"/>
    </row>
    <row r="162" spans="1:5" s="3" customFormat="1" x14ac:dyDescent="0.25">
      <c r="A162" s="1"/>
      <c r="B162"/>
      <c r="E162" s="20"/>
    </row>
    <row r="163" spans="1:5" s="3" customFormat="1" x14ac:dyDescent="0.25">
      <c r="A163" s="1"/>
      <c r="B163"/>
      <c r="E163" s="20"/>
    </row>
    <row r="164" spans="1:5" s="3" customFormat="1" x14ac:dyDescent="0.25">
      <c r="A164" s="1"/>
      <c r="B164"/>
      <c r="E164" s="20"/>
    </row>
    <row r="165" spans="1:5" s="3" customFormat="1" x14ac:dyDescent="0.25">
      <c r="A165" s="1"/>
      <c r="B165"/>
      <c r="E165" s="20"/>
    </row>
    <row r="166" spans="1:5" s="3" customFormat="1" x14ac:dyDescent="0.25">
      <c r="A166" s="1"/>
      <c r="B166"/>
      <c r="E166" s="20"/>
    </row>
    <row r="167" spans="1:5" s="3" customFormat="1" x14ac:dyDescent="0.25">
      <c r="A167" s="1"/>
      <c r="B167"/>
      <c r="E167" s="20"/>
    </row>
    <row r="168" spans="1:5" s="3" customFormat="1" x14ac:dyDescent="0.25">
      <c r="A168" s="1"/>
      <c r="B168"/>
      <c r="E168" s="20"/>
    </row>
    <row r="169" spans="1:5" s="3" customFormat="1" x14ac:dyDescent="0.25">
      <c r="A169" s="1"/>
      <c r="B169"/>
      <c r="E169" s="20"/>
    </row>
    <row r="170" spans="1:5" s="3" customFormat="1" x14ac:dyDescent="0.25">
      <c r="A170" s="1"/>
      <c r="B170"/>
      <c r="E170" s="20"/>
    </row>
    <row r="171" spans="1:5" s="3" customFormat="1" x14ac:dyDescent="0.25">
      <c r="A171" s="1"/>
      <c r="B171"/>
      <c r="E171" s="20"/>
    </row>
    <row r="172" spans="1:5" s="3" customFormat="1" x14ac:dyDescent="0.25">
      <c r="A172" s="1"/>
      <c r="B172"/>
      <c r="E172" s="20"/>
    </row>
    <row r="173" spans="1:5" s="3" customFormat="1" x14ac:dyDescent="0.25">
      <c r="A173" s="1"/>
      <c r="B173"/>
      <c r="E173" s="20"/>
    </row>
    <row r="174" spans="1:5" s="3" customFormat="1" x14ac:dyDescent="0.25">
      <c r="A174" s="1"/>
      <c r="B174"/>
      <c r="E174" s="20"/>
    </row>
    <row r="175" spans="1:5" s="3" customFormat="1" x14ac:dyDescent="0.25">
      <c r="A175" s="1"/>
      <c r="B175"/>
      <c r="E175" s="20"/>
    </row>
    <row r="176" spans="1:5" s="3" customFormat="1" x14ac:dyDescent="0.25">
      <c r="A176" s="1"/>
      <c r="B176"/>
      <c r="E176" s="20"/>
    </row>
    <row r="177" spans="1:5" s="3" customFormat="1" x14ac:dyDescent="0.25">
      <c r="A177" s="1"/>
      <c r="B177"/>
      <c r="E177" s="20"/>
    </row>
    <row r="178" spans="1:5" s="3" customFormat="1" x14ac:dyDescent="0.25">
      <c r="A178" s="1"/>
      <c r="B178"/>
      <c r="E178" s="20"/>
    </row>
    <row r="179" spans="1:5" s="3" customFormat="1" x14ac:dyDescent="0.25">
      <c r="A179" s="1"/>
      <c r="B179"/>
      <c r="E179" s="20"/>
    </row>
    <row r="180" spans="1:5" s="3" customFormat="1" x14ac:dyDescent="0.25">
      <c r="A180" s="1"/>
      <c r="B180"/>
      <c r="E180" s="20"/>
    </row>
    <row r="181" spans="1:5" s="3" customFormat="1" x14ac:dyDescent="0.25">
      <c r="A181" s="1"/>
      <c r="B181"/>
      <c r="E181" s="20"/>
    </row>
    <row r="182" spans="1:5" s="3" customFormat="1" x14ac:dyDescent="0.25">
      <c r="A182" s="1"/>
      <c r="B182"/>
      <c r="E182" s="20"/>
    </row>
    <row r="183" spans="1:5" s="3" customFormat="1" x14ac:dyDescent="0.25">
      <c r="A183" s="1"/>
      <c r="B183"/>
      <c r="E183" s="20"/>
    </row>
    <row r="184" spans="1:5" s="3" customFormat="1" x14ac:dyDescent="0.25">
      <c r="A184" s="1"/>
      <c r="B184"/>
      <c r="E184" s="20"/>
    </row>
    <row r="185" spans="1:5" s="3" customFormat="1" x14ac:dyDescent="0.25">
      <c r="A185" s="1"/>
      <c r="B185"/>
      <c r="E185" s="20"/>
    </row>
    <row r="186" spans="1:5" s="3" customFormat="1" x14ac:dyDescent="0.25">
      <c r="A186" s="1"/>
      <c r="B186"/>
      <c r="E186" s="20"/>
    </row>
    <row r="187" spans="1:5" s="3" customFormat="1" x14ac:dyDescent="0.25">
      <c r="A187" s="1"/>
      <c r="B187"/>
      <c r="E187" s="20"/>
    </row>
    <row r="188" spans="1:5" s="3" customFormat="1" x14ac:dyDescent="0.25">
      <c r="A188" s="1"/>
      <c r="B188"/>
      <c r="E188" s="20"/>
    </row>
    <row r="189" spans="1:5" s="3" customFormat="1" x14ac:dyDescent="0.25">
      <c r="A189" s="1"/>
      <c r="B189"/>
      <c r="E189" s="20"/>
    </row>
    <row r="190" spans="1:5" s="3" customFormat="1" x14ac:dyDescent="0.25">
      <c r="A190" s="1"/>
      <c r="B190"/>
      <c r="E190" s="20"/>
    </row>
    <row r="191" spans="1:5" s="3" customFormat="1" x14ac:dyDescent="0.25">
      <c r="A191" s="1"/>
      <c r="B191"/>
      <c r="E191" s="20"/>
    </row>
    <row r="192" spans="1:5" s="3" customFormat="1" x14ac:dyDescent="0.25">
      <c r="A192" s="1"/>
      <c r="B192"/>
      <c r="E192" s="20"/>
    </row>
    <row r="193" spans="1:5" s="3" customFormat="1" x14ac:dyDescent="0.25">
      <c r="A193" s="1"/>
      <c r="B193"/>
      <c r="E193" s="20"/>
    </row>
    <row r="194" spans="1:5" s="3" customFormat="1" x14ac:dyDescent="0.25">
      <c r="A194" s="1"/>
      <c r="B194"/>
      <c r="E194" s="20"/>
    </row>
    <row r="195" spans="1:5" s="3" customFormat="1" x14ac:dyDescent="0.25">
      <c r="A195" s="1"/>
      <c r="B195"/>
      <c r="E195" s="20"/>
    </row>
    <row r="196" spans="1:5" s="3" customFormat="1" x14ac:dyDescent="0.25">
      <c r="A196" s="1"/>
      <c r="B196"/>
      <c r="E196" s="20"/>
    </row>
    <row r="197" spans="1:5" s="3" customFormat="1" x14ac:dyDescent="0.25">
      <c r="A197" s="1"/>
      <c r="B197"/>
      <c r="E197" s="20"/>
    </row>
    <row r="198" spans="1:5" s="3" customFormat="1" x14ac:dyDescent="0.25">
      <c r="A198" s="1"/>
      <c r="B198"/>
      <c r="E198" s="20"/>
    </row>
    <row r="199" spans="1:5" s="3" customFormat="1" x14ac:dyDescent="0.25">
      <c r="A199" s="1"/>
      <c r="B199"/>
      <c r="E199" s="20"/>
    </row>
    <row r="200" spans="1:5" s="3" customFormat="1" x14ac:dyDescent="0.25">
      <c r="A200" s="1"/>
      <c r="B200"/>
      <c r="E200" s="20"/>
    </row>
    <row r="201" spans="1:5" s="3" customFormat="1" x14ac:dyDescent="0.25">
      <c r="A201" s="1"/>
      <c r="B201"/>
      <c r="E201" s="20"/>
    </row>
    <row r="202" spans="1:5" s="3" customFormat="1" x14ac:dyDescent="0.25">
      <c r="A202" s="1"/>
      <c r="B202"/>
      <c r="E202" s="20"/>
    </row>
    <row r="203" spans="1:5" s="3" customFormat="1" x14ac:dyDescent="0.25">
      <c r="A203" s="1"/>
      <c r="B203"/>
      <c r="E203" s="20"/>
    </row>
    <row r="204" spans="1:5" s="3" customFormat="1" x14ac:dyDescent="0.25">
      <c r="A204" s="1"/>
      <c r="B204"/>
      <c r="E204" s="20"/>
    </row>
    <row r="205" spans="1:5" s="3" customFormat="1" x14ac:dyDescent="0.25">
      <c r="A205" s="1"/>
      <c r="B205"/>
      <c r="E205" s="20"/>
    </row>
    <row r="206" spans="1:5" s="3" customFormat="1" x14ac:dyDescent="0.25">
      <c r="A206" s="1"/>
      <c r="B206"/>
      <c r="E206" s="20"/>
    </row>
    <row r="207" spans="1:5" s="3" customFormat="1" x14ac:dyDescent="0.25">
      <c r="A207" s="1"/>
      <c r="B207"/>
      <c r="E207" s="20"/>
    </row>
    <row r="208" spans="1:5" s="3" customFormat="1" x14ac:dyDescent="0.25">
      <c r="A208" s="1"/>
      <c r="B208"/>
      <c r="E208" s="20"/>
    </row>
    <row r="209" spans="1:5" s="3" customFormat="1" x14ac:dyDescent="0.25">
      <c r="A209" s="1"/>
      <c r="B209"/>
      <c r="E209" s="20"/>
    </row>
    <row r="210" spans="1:5" s="3" customFormat="1" x14ac:dyDescent="0.25">
      <c r="A210" s="1"/>
      <c r="B210"/>
      <c r="E210" s="20"/>
    </row>
    <row r="211" spans="1:5" s="3" customFormat="1" x14ac:dyDescent="0.25">
      <c r="A211" s="1"/>
      <c r="B211"/>
      <c r="E211" s="20"/>
    </row>
    <row r="212" spans="1:5" s="3" customFormat="1" x14ac:dyDescent="0.25">
      <c r="A212" s="1"/>
      <c r="B212"/>
      <c r="E212" s="20"/>
    </row>
    <row r="213" spans="1:5" s="3" customFormat="1" x14ac:dyDescent="0.25">
      <c r="A213" s="1"/>
      <c r="B213"/>
      <c r="E213" s="20"/>
    </row>
    <row r="214" spans="1:5" s="3" customFormat="1" x14ac:dyDescent="0.25">
      <c r="A214" s="1"/>
      <c r="B214"/>
      <c r="E214" s="20"/>
    </row>
    <row r="215" spans="1:5" s="3" customFormat="1" x14ac:dyDescent="0.25">
      <c r="A215" s="1"/>
      <c r="B215"/>
      <c r="E215" s="20"/>
    </row>
    <row r="216" spans="1:5" s="3" customFormat="1" x14ac:dyDescent="0.25">
      <c r="A216" s="1"/>
      <c r="B216"/>
      <c r="E216" s="20"/>
    </row>
    <row r="217" spans="1:5" s="3" customFormat="1" x14ac:dyDescent="0.25">
      <c r="A217" s="1"/>
      <c r="B217"/>
      <c r="E217" s="20"/>
    </row>
    <row r="218" spans="1:5" s="3" customFormat="1" x14ac:dyDescent="0.25">
      <c r="A218" s="1"/>
      <c r="B218"/>
      <c r="E218" s="20"/>
    </row>
    <row r="219" spans="1:5" s="3" customFormat="1" x14ac:dyDescent="0.25">
      <c r="A219" s="1"/>
      <c r="B219"/>
      <c r="E219" s="20"/>
    </row>
    <row r="220" spans="1:5" s="3" customFormat="1" x14ac:dyDescent="0.25">
      <c r="A220" s="1"/>
      <c r="B220"/>
      <c r="E220" s="20"/>
    </row>
    <row r="221" spans="1:5" s="3" customFormat="1" x14ac:dyDescent="0.25">
      <c r="A221" s="1"/>
      <c r="B221"/>
      <c r="E221" s="20"/>
    </row>
    <row r="222" spans="1:5" s="3" customFormat="1" x14ac:dyDescent="0.25">
      <c r="A222" s="1"/>
      <c r="B222"/>
      <c r="E222" s="20"/>
    </row>
    <row r="223" spans="1:5" s="3" customFormat="1" x14ac:dyDescent="0.25">
      <c r="A223" s="1"/>
      <c r="B223"/>
      <c r="E223" s="20"/>
    </row>
    <row r="224" spans="1:5" s="3" customFormat="1" x14ac:dyDescent="0.25">
      <c r="A224" s="1"/>
      <c r="B224"/>
      <c r="E224" s="20"/>
    </row>
    <row r="225" spans="1:5" s="3" customFormat="1" x14ac:dyDescent="0.25">
      <c r="A225" s="1"/>
      <c r="B225"/>
      <c r="E225" s="20"/>
    </row>
    <row r="226" spans="1:5" s="3" customFormat="1" x14ac:dyDescent="0.25">
      <c r="A226" s="1"/>
      <c r="B226"/>
      <c r="E226" s="20"/>
    </row>
    <row r="227" spans="1:5" s="3" customFormat="1" x14ac:dyDescent="0.25">
      <c r="A227" s="1"/>
      <c r="B227"/>
      <c r="E227" s="20"/>
    </row>
    <row r="228" spans="1:5" s="3" customFormat="1" x14ac:dyDescent="0.25">
      <c r="A228" s="1"/>
      <c r="B228"/>
      <c r="E228" s="20"/>
    </row>
    <row r="229" spans="1:5" s="3" customFormat="1" x14ac:dyDescent="0.25">
      <c r="A229" s="1"/>
      <c r="B229"/>
      <c r="E229" s="20"/>
    </row>
    <row r="230" spans="1:5" s="3" customFormat="1" x14ac:dyDescent="0.25">
      <c r="A230" s="1"/>
      <c r="B230"/>
      <c r="E230" s="20"/>
    </row>
    <row r="231" spans="1:5" s="3" customFormat="1" x14ac:dyDescent="0.25">
      <c r="A231" s="1"/>
      <c r="B231"/>
      <c r="E231" s="20"/>
    </row>
    <row r="232" spans="1:5" s="3" customFormat="1" x14ac:dyDescent="0.25">
      <c r="A232" s="1"/>
      <c r="B232"/>
      <c r="E232" s="20"/>
    </row>
    <row r="233" spans="1:5" s="3" customFormat="1" x14ac:dyDescent="0.25">
      <c r="A233" s="1"/>
      <c r="B233"/>
      <c r="E233" s="20"/>
    </row>
    <row r="234" spans="1:5" s="3" customFormat="1" x14ac:dyDescent="0.25">
      <c r="A234" s="1"/>
      <c r="B234"/>
      <c r="E234" s="20"/>
    </row>
    <row r="235" spans="1:5" s="3" customFormat="1" x14ac:dyDescent="0.25">
      <c r="A235" s="1"/>
      <c r="B235"/>
      <c r="E235" s="20"/>
    </row>
    <row r="236" spans="1:5" s="3" customFormat="1" x14ac:dyDescent="0.25">
      <c r="A236" s="1"/>
      <c r="B236"/>
      <c r="E236" s="20"/>
    </row>
    <row r="237" spans="1:5" s="3" customFormat="1" x14ac:dyDescent="0.25">
      <c r="A237" s="1"/>
      <c r="B237"/>
      <c r="E237" s="20"/>
    </row>
    <row r="238" spans="1:5" s="3" customFormat="1" x14ac:dyDescent="0.25">
      <c r="A238" s="1"/>
      <c r="B238"/>
      <c r="E238" s="20"/>
    </row>
    <row r="239" spans="1:5" s="3" customFormat="1" x14ac:dyDescent="0.25">
      <c r="A239" s="1"/>
      <c r="B239"/>
      <c r="E239" s="20"/>
    </row>
    <row r="240" spans="1:5" s="3" customFormat="1" x14ac:dyDescent="0.25">
      <c r="A240" s="1"/>
      <c r="B240"/>
      <c r="E240" s="20"/>
    </row>
    <row r="241" spans="1:5" s="3" customFormat="1" x14ac:dyDescent="0.25">
      <c r="A241" s="1"/>
      <c r="B241"/>
      <c r="E241" s="20"/>
    </row>
    <row r="242" spans="1:5" s="3" customFormat="1" x14ac:dyDescent="0.25">
      <c r="A242" s="1"/>
      <c r="B242"/>
      <c r="E242" s="20"/>
    </row>
    <row r="243" spans="1:5" s="3" customFormat="1" x14ac:dyDescent="0.25">
      <c r="A243" s="1"/>
      <c r="B243"/>
      <c r="E243" s="20"/>
    </row>
    <row r="244" spans="1:5" s="3" customFormat="1" x14ac:dyDescent="0.25">
      <c r="A244" s="1"/>
      <c r="B244"/>
      <c r="E244" s="20"/>
    </row>
    <row r="245" spans="1:5" s="3" customFormat="1" x14ac:dyDescent="0.25">
      <c r="A245" s="1"/>
      <c r="B245"/>
      <c r="E245" s="20"/>
    </row>
    <row r="246" spans="1:5" s="3" customFormat="1" x14ac:dyDescent="0.25">
      <c r="A246" s="1"/>
      <c r="B246"/>
      <c r="E246" s="20"/>
    </row>
    <row r="247" spans="1:5" s="3" customFormat="1" x14ac:dyDescent="0.25">
      <c r="A247" s="1"/>
      <c r="B247"/>
      <c r="E247" s="20"/>
    </row>
    <row r="248" spans="1:5" s="3" customFormat="1" x14ac:dyDescent="0.25">
      <c r="A248" s="1"/>
      <c r="B248"/>
      <c r="E248" s="20"/>
    </row>
    <row r="249" spans="1:5" s="3" customFormat="1" x14ac:dyDescent="0.25">
      <c r="A249" s="1"/>
      <c r="B249"/>
      <c r="E249" s="20"/>
    </row>
    <row r="250" spans="1:5" s="3" customFormat="1" x14ac:dyDescent="0.25">
      <c r="A250" s="1"/>
      <c r="B250"/>
      <c r="E250" s="20"/>
    </row>
    <row r="251" spans="1:5" s="3" customFormat="1" x14ac:dyDescent="0.25">
      <c r="A251" s="1"/>
      <c r="B251"/>
      <c r="E251" s="20"/>
    </row>
    <row r="252" spans="1:5" s="3" customFormat="1" x14ac:dyDescent="0.25">
      <c r="A252" s="1"/>
      <c r="B252"/>
      <c r="E252" s="20"/>
    </row>
    <row r="253" spans="1:5" s="3" customFormat="1" x14ac:dyDescent="0.25">
      <c r="A253" s="1"/>
      <c r="B253"/>
      <c r="E253" s="20"/>
    </row>
    <row r="254" spans="1:5" s="3" customFormat="1" x14ac:dyDescent="0.25">
      <c r="A254" s="1"/>
      <c r="B254"/>
      <c r="E254" s="20"/>
    </row>
    <row r="255" spans="1:5" s="3" customFormat="1" x14ac:dyDescent="0.25">
      <c r="A255" s="1"/>
      <c r="B255"/>
      <c r="E255" s="20"/>
    </row>
    <row r="256" spans="1:5" s="3" customFormat="1" x14ac:dyDescent="0.25">
      <c r="A256" s="1"/>
      <c r="B256"/>
      <c r="E256" s="20"/>
    </row>
    <row r="257" spans="1:5" s="3" customFormat="1" x14ac:dyDescent="0.25">
      <c r="A257" s="1"/>
      <c r="B257"/>
      <c r="E257" s="20"/>
    </row>
    <row r="258" spans="1:5" s="3" customFormat="1" x14ac:dyDescent="0.25">
      <c r="A258" s="1"/>
      <c r="B258"/>
      <c r="E258" s="20"/>
    </row>
    <row r="259" spans="1:5" s="3" customFormat="1" x14ac:dyDescent="0.25">
      <c r="A259" s="1"/>
      <c r="B259"/>
      <c r="E259" s="20"/>
    </row>
    <row r="260" spans="1:5" s="3" customFormat="1" x14ac:dyDescent="0.25">
      <c r="A260" s="1"/>
      <c r="B260"/>
      <c r="E260" s="20"/>
    </row>
    <row r="261" spans="1:5" s="3" customFormat="1" x14ac:dyDescent="0.25">
      <c r="A261" s="1"/>
      <c r="B261"/>
      <c r="E261" s="20"/>
    </row>
    <row r="262" spans="1:5" s="3" customFormat="1" x14ac:dyDescent="0.25">
      <c r="A262" s="1"/>
      <c r="B262"/>
      <c r="E262" s="20"/>
    </row>
    <row r="263" spans="1:5" s="3" customFormat="1" x14ac:dyDescent="0.25">
      <c r="A263" s="1"/>
      <c r="B263"/>
      <c r="E263" s="20"/>
    </row>
    <row r="264" spans="1:5" s="3" customFormat="1" x14ac:dyDescent="0.25">
      <c r="A264" s="1"/>
      <c r="B264"/>
      <c r="E264" s="20"/>
    </row>
    <row r="265" spans="1:5" s="3" customFormat="1" x14ac:dyDescent="0.25">
      <c r="A265" s="1"/>
      <c r="B265"/>
      <c r="E265" s="20"/>
    </row>
    <row r="266" spans="1:5" s="3" customFormat="1" x14ac:dyDescent="0.25">
      <c r="A266" s="1"/>
      <c r="B266"/>
      <c r="E266" s="20"/>
    </row>
    <row r="267" spans="1:5" s="3" customFormat="1" x14ac:dyDescent="0.25">
      <c r="A267" s="1"/>
      <c r="B267"/>
      <c r="E267" s="20"/>
    </row>
    <row r="268" spans="1:5" s="3" customFormat="1" x14ac:dyDescent="0.25">
      <c r="A268" s="1"/>
      <c r="B268"/>
      <c r="E268" s="20"/>
    </row>
    <row r="269" spans="1:5" s="3" customFormat="1" x14ac:dyDescent="0.25">
      <c r="A269" s="1"/>
      <c r="B269"/>
      <c r="E269" s="20"/>
    </row>
    <row r="270" spans="1:5" s="3" customFormat="1" x14ac:dyDescent="0.25">
      <c r="A270" s="1"/>
      <c r="B270"/>
      <c r="E270" s="20"/>
    </row>
    <row r="271" spans="1:5" s="3" customFormat="1" x14ac:dyDescent="0.25">
      <c r="A271" s="1"/>
      <c r="B271"/>
      <c r="E271" s="20"/>
    </row>
    <row r="272" spans="1:5" s="3" customFormat="1" x14ac:dyDescent="0.25">
      <c r="A272" s="1"/>
      <c r="B272"/>
      <c r="E272" s="20"/>
    </row>
    <row r="273" spans="1:5" s="3" customFormat="1" x14ac:dyDescent="0.25">
      <c r="A273" s="1"/>
      <c r="B273"/>
      <c r="E273" s="20"/>
    </row>
    <row r="274" spans="1:5" s="3" customFormat="1" x14ac:dyDescent="0.25">
      <c r="A274" s="1"/>
      <c r="B274"/>
      <c r="E274" s="20"/>
    </row>
    <row r="275" spans="1:5" s="3" customFormat="1" x14ac:dyDescent="0.25">
      <c r="A275" s="1"/>
      <c r="B275"/>
      <c r="E275" s="20"/>
    </row>
    <row r="276" spans="1:5" s="3" customFormat="1" x14ac:dyDescent="0.25">
      <c r="A276" s="1"/>
      <c r="B276"/>
      <c r="E276" s="20"/>
    </row>
    <row r="277" spans="1:5" s="3" customFormat="1" x14ac:dyDescent="0.25">
      <c r="A277" s="1"/>
      <c r="B277"/>
      <c r="E277" s="20"/>
    </row>
    <row r="278" spans="1:5" s="3" customFormat="1" x14ac:dyDescent="0.25">
      <c r="A278" s="1"/>
      <c r="B278"/>
      <c r="E278" s="20"/>
    </row>
    <row r="279" spans="1:5" s="3" customFormat="1" x14ac:dyDescent="0.25">
      <c r="A279" s="1"/>
      <c r="B279"/>
      <c r="E279" s="20"/>
    </row>
    <row r="280" spans="1:5" s="3" customFormat="1" x14ac:dyDescent="0.25">
      <c r="A280" s="1"/>
      <c r="B280"/>
      <c r="E280" s="20"/>
    </row>
    <row r="281" spans="1:5" s="3" customFormat="1" x14ac:dyDescent="0.25">
      <c r="A281" s="1"/>
      <c r="B281"/>
      <c r="E281" s="20"/>
    </row>
    <row r="282" spans="1:5" s="3" customFormat="1" x14ac:dyDescent="0.25">
      <c r="A282" s="1"/>
      <c r="B282"/>
      <c r="E282" s="20"/>
    </row>
    <row r="283" spans="1:5" s="3" customFormat="1" x14ac:dyDescent="0.25">
      <c r="A283" s="1"/>
      <c r="B283"/>
      <c r="E283" s="20"/>
    </row>
    <row r="284" spans="1:5" s="3" customFormat="1" x14ac:dyDescent="0.25">
      <c r="A284" s="1"/>
      <c r="B284"/>
      <c r="E284" s="20"/>
    </row>
    <row r="285" spans="1:5" s="3" customFormat="1" x14ac:dyDescent="0.25">
      <c r="A285" s="1"/>
      <c r="B285"/>
      <c r="E285" s="20"/>
    </row>
    <row r="286" spans="1:5" s="3" customFormat="1" x14ac:dyDescent="0.25">
      <c r="A286" s="1"/>
      <c r="B286"/>
      <c r="E286" s="20"/>
    </row>
    <row r="287" spans="1:5" s="3" customFormat="1" x14ac:dyDescent="0.25">
      <c r="A287" s="1"/>
      <c r="B287"/>
      <c r="E287" s="20"/>
    </row>
    <row r="288" spans="1:5" s="3" customFormat="1" x14ac:dyDescent="0.25">
      <c r="A288" s="1"/>
      <c r="B288"/>
      <c r="E288" s="20"/>
    </row>
    <row r="289" spans="1:5" s="3" customFormat="1" x14ac:dyDescent="0.25">
      <c r="A289" s="1"/>
      <c r="B289"/>
      <c r="E289" s="20"/>
    </row>
    <row r="290" spans="1:5" s="3" customFormat="1" x14ac:dyDescent="0.25">
      <c r="A290" s="1"/>
      <c r="B290"/>
      <c r="E290" s="20"/>
    </row>
    <row r="291" spans="1:5" s="3" customFormat="1" x14ac:dyDescent="0.25">
      <c r="A291" s="1"/>
      <c r="B291"/>
      <c r="E291" s="20"/>
    </row>
    <row r="292" spans="1:5" s="3" customFormat="1" x14ac:dyDescent="0.25">
      <c r="A292" s="1"/>
      <c r="B292"/>
      <c r="E292" s="20"/>
    </row>
    <row r="293" spans="1:5" s="3" customFormat="1" x14ac:dyDescent="0.25">
      <c r="A293" s="1"/>
      <c r="B293"/>
      <c r="E293" s="20"/>
    </row>
    <row r="294" spans="1:5" s="3" customFormat="1" x14ac:dyDescent="0.25">
      <c r="A294" s="1"/>
      <c r="B294"/>
      <c r="E294" s="20"/>
    </row>
    <row r="295" spans="1:5" s="3" customFormat="1" x14ac:dyDescent="0.25">
      <c r="A295" s="1"/>
      <c r="B295"/>
      <c r="E295" s="20"/>
    </row>
    <row r="296" spans="1:5" s="3" customFormat="1" x14ac:dyDescent="0.25">
      <c r="A296" s="1"/>
      <c r="B296"/>
      <c r="E296" s="20"/>
    </row>
    <row r="297" spans="1:5" s="3" customFormat="1" x14ac:dyDescent="0.25">
      <c r="A297" s="1"/>
      <c r="B297"/>
      <c r="E297" s="20"/>
    </row>
    <row r="298" spans="1:5" s="3" customFormat="1" x14ac:dyDescent="0.25">
      <c r="A298" s="1"/>
      <c r="B298"/>
      <c r="E298" s="20"/>
    </row>
    <row r="299" spans="1:5" s="3" customFormat="1" x14ac:dyDescent="0.25">
      <c r="A299" s="1"/>
      <c r="B299"/>
      <c r="E299" s="20"/>
    </row>
    <row r="300" spans="1:5" s="3" customFormat="1" x14ac:dyDescent="0.25">
      <c r="A300" s="1"/>
      <c r="B300"/>
      <c r="E300" s="20"/>
    </row>
    <row r="301" spans="1:5" s="3" customFormat="1" x14ac:dyDescent="0.25">
      <c r="A301" s="1"/>
      <c r="B301"/>
      <c r="E301" s="20"/>
    </row>
    <row r="302" spans="1:5" s="3" customFormat="1" x14ac:dyDescent="0.25">
      <c r="A302" s="1"/>
      <c r="B302"/>
      <c r="E302" s="20"/>
    </row>
    <row r="303" spans="1:5" s="3" customFormat="1" x14ac:dyDescent="0.25">
      <c r="A303" s="1"/>
      <c r="B303"/>
      <c r="E303" s="20"/>
    </row>
    <row r="304" spans="1:5" s="3" customFormat="1" x14ac:dyDescent="0.25">
      <c r="A304" s="1"/>
      <c r="B304"/>
      <c r="E304" s="20"/>
    </row>
    <row r="305" spans="1:5" s="3" customFormat="1" x14ac:dyDescent="0.25">
      <c r="A305" s="1"/>
      <c r="B305"/>
      <c r="E305" s="20"/>
    </row>
    <row r="306" spans="1:5" s="3" customFormat="1" x14ac:dyDescent="0.25">
      <c r="A306" s="1"/>
      <c r="B306"/>
      <c r="E306" s="20"/>
    </row>
    <row r="307" spans="1:5" s="3" customFormat="1" x14ac:dyDescent="0.25">
      <c r="A307" s="1"/>
      <c r="B307"/>
      <c r="E307" s="20"/>
    </row>
    <row r="308" spans="1:5" s="3" customFormat="1" x14ac:dyDescent="0.25">
      <c r="A308" s="1"/>
      <c r="B308"/>
      <c r="E308" s="20"/>
    </row>
    <row r="309" spans="1:5" s="3" customFormat="1" x14ac:dyDescent="0.25">
      <c r="A309" s="1"/>
      <c r="B309"/>
      <c r="E309" s="20"/>
    </row>
    <row r="310" spans="1:5" s="3" customFormat="1" x14ac:dyDescent="0.25">
      <c r="A310" s="1"/>
      <c r="B310"/>
      <c r="E310" s="20"/>
    </row>
    <row r="311" spans="1:5" s="3" customFormat="1" x14ac:dyDescent="0.25">
      <c r="A311" s="1"/>
      <c r="B311"/>
      <c r="E311" s="20"/>
    </row>
    <row r="312" spans="1:5" s="3" customFormat="1" x14ac:dyDescent="0.25">
      <c r="A312" s="1"/>
      <c r="B312"/>
      <c r="E312" s="20"/>
    </row>
    <row r="313" spans="1:5" s="3" customFormat="1" x14ac:dyDescent="0.25">
      <c r="A313" s="1"/>
      <c r="B313"/>
      <c r="E313" s="20"/>
    </row>
    <row r="314" spans="1:5" s="3" customFormat="1" x14ac:dyDescent="0.25">
      <c r="A314" s="1"/>
      <c r="B314"/>
      <c r="E314" s="20"/>
    </row>
    <row r="315" spans="1:5" s="3" customFormat="1" x14ac:dyDescent="0.25">
      <c r="A315" s="1"/>
      <c r="B315"/>
      <c r="E315" s="20"/>
    </row>
    <row r="316" spans="1:5" s="3" customFormat="1" x14ac:dyDescent="0.25">
      <c r="A316" s="1"/>
      <c r="B316"/>
      <c r="E316" s="20"/>
    </row>
    <row r="317" spans="1:5" s="3" customFormat="1" x14ac:dyDescent="0.25">
      <c r="A317" s="1"/>
      <c r="B317"/>
      <c r="E317" s="20"/>
    </row>
    <row r="318" spans="1:5" s="3" customFormat="1" x14ac:dyDescent="0.25">
      <c r="A318" s="1"/>
      <c r="B318"/>
      <c r="E318" s="20"/>
    </row>
    <row r="319" spans="1:5" s="3" customFormat="1" x14ac:dyDescent="0.25">
      <c r="A319" s="1"/>
      <c r="B319"/>
      <c r="E319" s="20"/>
    </row>
    <row r="320" spans="1:5" s="3" customFormat="1" x14ac:dyDescent="0.25">
      <c r="A320" s="1"/>
      <c r="B320"/>
      <c r="E320" s="20"/>
    </row>
    <row r="321" spans="1:5" s="3" customFormat="1" x14ac:dyDescent="0.25">
      <c r="A321" s="1"/>
      <c r="B321"/>
      <c r="E321" s="20"/>
    </row>
    <row r="322" spans="1:5" s="3" customFormat="1" x14ac:dyDescent="0.25">
      <c r="A322" s="1"/>
      <c r="B322"/>
      <c r="E322" s="20"/>
    </row>
    <row r="323" spans="1:5" s="3" customFormat="1" x14ac:dyDescent="0.25">
      <c r="A323" s="1"/>
      <c r="B323"/>
      <c r="E323" s="20"/>
    </row>
    <row r="324" spans="1:5" s="3" customFormat="1" x14ac:dyDescent="0.25">
      <c r="A324" s="1"/>
      <c r="B324"/>
      <c r="E324" s="20"/>
    </row>
    <row r="325" spans="1:5" s="3" customFormat="1" x14ac:dyDescent="0.25">
      <c r="A325" s="1"/>
      <c r="B325"/>
      <c r="E325" s="20"/>
    </row>
    <row r="326" spans="1:5" s="3" customFormat="1" x14ac:dyDescent="0.25">
      <c r="A326" s="1"/>
      <c r="B326"/>
      <c r="E326" s="20"/>
    </row>
    <row r="327" spans="1:5" s="3" customFormat="1" x14ac:dyDescent="0.25">
      <c r="A327" s="1"/>
      <c r="B327"/>
      <c r="E327" s="20"/>
    </row>
    <row r="328" spans="1:5" s="3" customFormat="1" x14ac:dyDescent="0.25">
      <c r="A328" s="1"/>
      <c r="B328"/>
      <c r="E328" s="20"/>
    </row>
    <row r="329" spans="1:5" s="3" customFormat="1" x14ac:dyDescent="0.25">
      <c r="A329" s="1"/>
      <c r="B329"/>
      <c r="E329" s="20"/>
    </row>
    <row r="330" spans="1:5" s="3" customFormat="1" x14ac:dyDescent="0.25">
      <c r="A330" s="1"/>
      <c r="B330"/>
      <c r="E330" s="20"/>
    </row>
    <row r="331" spans="1:5" s="3" customFormat="1" x14ac:dyDescent="0.25">
      <c r="A331" s="1"/>
      <c r="B331"/>
      <c r="E331" s="20"/>
    </row>
    <row r="332" spans="1:5" s="3" customFormat="1" x14ac:dyDescent="0.25">
      <c r="A332" s="1"/>
      <c r="B332"/>
      <c r="E332" s="20"/>
    </row>
    <row r="333" spans="1:5" s="3" customFormat="1" x14ac:dyDescent="0.25">
      <c r="A333" s="1"/>
      <c r="B333"/>
      <c r="E333" s="20"/>
    </row>
    <row r="334" spans="1:5" s="3" customFormat="1" x14ac:dyDescent="0.25">
      <c r="A334" s="1"/>
      <c r="B334"/>
      <c r="E334" s="20"/>
    </row>
    <row r="335" spans="1:5" s="3" customFormat="1" x14ac:dyDescent="0.25">
      <c r="A335" s="1"/>
      <c r="B335"/>
      <c r="E335" s="20"/>
    </row>
    <row r="336" spans="1:5" s="3" customFormat="1" x14ac:dyDescent="0.25">
      <c r="A336" s="1"/>
      <c r="B336"/>
      <c r="E336" s="20"/>
    </row>
    <row r="337" spans="1:5" s="3" customFormat="1" x14ac:dyDescent="0.25">
      <c r="A337" s="1"/>
      <c r="B337"/>
      <c r="E337" s="20"/>
    </row>
    <row r="338" spans="1:5" s="3" customFormat="1" x14ac:dyDescent="0.25">
      <c r="A338" s="1"/>
      <c r="B338"/>
      <c r="E338" s="20"/>
    </row>
    <row r="339" spans="1:5" s="3" customFormat="1" x14ac:dyDescent="0.25">
      <c r="A339" s="1"/>
      <c r="B339"/>
      <c r="E339" s="20"/>
    </row>
    <row r="340" spans="1:5" s="3" customFormat="1" x14ac:dyDescent="0.25">
      <c r="A340" s="1"/>
      <c r="B340"/>
      <c r="E340" s="20"/>
    </row>
    <row r="341" spans="1:5" s="3" customFormat="1" x14ac:dyDescent="0.25">
      <c r="A341" s="1"/>
      <c r="B341"/>
      <c r="E341" s="20"/>
    </row>
    <row r="342" spans="1:5" s="3" customFormat="1" x14ac:dyDescent="0.25">
      <c r="A342" s="1"/>
      <c r="B342"/>
      <c r="E342" s="20"/>
    </row>
    <row r="343" spans="1:5" s="3" customFormat="1" x14ac:dyDescent="0.25">
      <c r="A343" s="1"/>
      <c r="B343"/>
      <c r="E343" s="20"/>
    </row>
    <row r="344" spans="1:5" s="3" customFormat="1" x14ac:dyDescent="0.25">
      <c r="A344" s="1"/>
      <c r="B344"/>
      <c r="E344" s="20"/>
    </row>
    <row r="345" spans="1:5" s="3" customFormat="1" x14ac:dyDescent="0.25">
      <c r="A345" s="1"/>
      <c r="B345"/>
      <c r="E345" s="20"/>
    </row>
    <row r="346" spans="1:5" s="3" customFormat="1" x14ac:dyDescent="0.25">
      <c r="A346" s="1"/>
      <c r="B346"/>
      <c r="E346" s="20"/>
    </row>
    <row r="347" spans="1:5" s="3" customFormat="1" x14ac:dyDescent="0.25">
      <c r="A347" s="1"/>
      <c r="B347"/>
      <c r="E347" s="20"/>
    </row>
    <row r="348" spans="1:5" s="3" customFormat="1" x14ac:dyDescent="0.25">
      <c r="A348" s="1"/>
      <c r="B348"/>
      <c r="E348" s="20"/>
    </row>
    <row r="349" spans="1:5" s="3" customFormat="1" x14ac:dyDescent="0.25">
      <c r="A349" s="1"/>
      <c r="B349"/>
      <c r="E349" s="20"/>
    </row>
    <row r="350" spans="1:5" s="3" customFormat="1" x14ac:dyDescent="0.25">
      <c r="A350" s="1"/>
      <c r="B350"/>
      <c r="E350" s="20"/>
    </row>
    <row r="351" spans="1:5" s="3" customFormat="1" x14ac:dyDescent="0.25">
      <c r="A351" s="1"/>
      <c r="B351"/>
      <c r="E351" s="20"/>
    </row>
    <row r="352" spans="1:5" s="3" customFormat="1" x14ac:dyDescent="0.25">
      <c r="A352" s="1"/>
      <c r="B352"/>
      <c r="E352" s="20"/>
    </row>
    <row r="353" spans="1:5" s="3" customFormat="1" x14ac:dyDescent="0.25">
      <c r="A353" s="1"/>
      <c r="B353"/>
      <c r="E353" s="20"/>
    </row>
    <row r="354" spans="1:5" s="3" customFormat="1" x14ac:dyDescent="0.25">
      <c r="A354" s="1"/>
      <c r="B354"/>
      <c r="E354" s="20"/>
    </row>
    <row r="355" spans="1:5" s="3" customFormat="1" x14ac:dyDescent="0.25">
      <c r="A355" s="1"/>
      <c r="B355"/>
      <c r="E355" s="20"/>
    </row>
    <row r="356" spans="1:5" s="3" customFormat="1" x14ac:dyDescent="0.25">
      <c r="A356" s="1"/>
      <c r="B356"/>
      <c r="E356" s="20"/>
    </row>
    <row r="357" spans="1:5" s="3" customFormat="1" x14ac:dyDescent="0.25">
      <c r="A357" s="1"/>
      <c r="B357"/>
      <c r="E357" s="20"/>
    </row>
    <row r="358" spans="1:5" s="3" customFormat="1" x14ac:dyDescent="0.25">
      <c r="A358" s="1"/>
      <c r="B358"/>
      <c r="E358" s="20"/>
    </row>
    <row r="359" spans="1:5" s="3" customFormat="1" x14ac:dyDescent="0.25">
      <c r="A359" s="1"/>
      <c r="B359"/>
      <c r="E359" s="20"/>
    </row>
    <row r="360" spans="1:5" s="3" customFormat="1" x14ac:dyDescent="0.25">
      <c r="A360" s="1"/>
      <c r="B360"/>
      <c r="E360" s="20"/>
    </row>
    <row r="361" spans="1:5" s="3" customFormat="1" x14ac:dyDescent="0.25">
      <c r="A361" s="1"/>
      <c r="B361"/>
      <c r="E361" s="20"/>
    </row>
    <row r="362" spans="1:5" s="3" customFormat="1" x14ac:dyDescent="0.25">
      <c r="A362" s="1"/>
      <c r="B362"/>
      <c r="E362" s="20"/>
    </row>
    <row r="363" spans="1:5" s="3" customFormat="1" x14ac:dyDescent="0.25">
      <c r="A363" s="1"/>
      <c r="B363"/>
      <c r="E363" s="20"/>
    </row>
    <row r="364" spans="1:5" s="3" customFormat="1" x14ac:dyDescent="0.25">
      <c r="A364" s="1"/>
      <c r="B364"/>
      <c r="E364" s="20"/>
    </row>
    <row r="365" spans="1:5" s="3" customFormat="1" x14ac:dyDescent="0.25">
      <c r="A365" s="1"/>
      <c r="B365"/>
      <c r="E365" s="20"/>
    </row>
    <row r="366" spans="1:5" s="3" customFormat="1" x14ac:dyDescent="0.25">
      <c r="A366" s="1"/>
      <c r="B366"/>
      <c r="E366" s="20"/>
    </row>
    <row r="367" spans="1:5" s="3" customFormat="1" x14ac:dyDescent="0.25">
      <c r="A367" s="1"/>
      <c r="B367"/>
      <c r="E367" s="20"/>
    </row>
    <row r="368" spans="1:5" s="3" customFormat="1" x14ac:dyDescent="0.25">
      <c r="A368" s="1"/>
      <c r="B368"/>
      <c r="E368" s="20"/>
    </row>
    <row r="369" spans="1:5" s="3" customFormat="1" x14ac:dyDescent="0.25">
      <c r="A369" s="1"/>
      <c r="B369"/>
      <c r="E369" s="20"/>
    </row>
    <row r="370" spans="1:5" s="3" customFormat="1" x14ac:dyDescent="0.25">
      <c r="A370" s="1"/>
      <c r="B370"/>
      <c r="E370" s="20"/>
    </row>
    <row r="371" spans="1:5" s="3" customFormat="1" x14ac:dyDescent="0.25">
      <c r="A371" s="1"/>
      <c r="B371"/>
      <c r="E371" s="20"/>
    </row>
    <row r="372" spans="1:5" s="3" customFormat="1" x14ac:dyDescent="0.25">
      <c r="A372" s="1"/>
      <c r="B372"/>
      <c r="E372" s="20"/>
    </row>
    <row r="373" spans="1:5" s="3" customFormat="1" x14ac:dyDescent="0.25">
      <c r="A373" s="1"/>
      <c r="B373"/>
      <c r="E373" s="20"/>
    </row>
    <row r="374" spans="1:5" s="3" customFormat="1" x14ac:dyDescent="0.25">
      <c r="A374" s="1"/>
      <c r="B374"/>
      <c r="E374" s="20"/>
    </row>
    <row r="375" spans="1:5" s="3" customFormat="1" x14ac:dyDescent="0.25">
      <c r="A375" s="1"/>
      <c r="B375"/>
      <c r="E375" s="20"/>
    </row>
    <row r="376" spans="1:5" s="3" customFormat="1" x14ac:dyDescent="0.25">
      <c r="A376" s="1"/>
      <c r="B376"/>
      <c r="E376" s="20"/>
    </row>
    <row r="377" spans="1:5" s="3" customFormat="1" x14ac:dyDescent="0.25">
      <c r="A377" s="1"/>
      <c r="B377"/>
      <c r="E377" s="20"/>
    </row>
    <row r="378" spans="1:5" s="3" customFormat="1" x14ac:dyDescent="0.25">
      <c r="A378" s="1"/>
      <c r="B378"/>
      <c r="E378" s="20"/>
    </row>
    <row r="379" spans="1:5" s="3" customFormat="1" x14ac:dyDescent="0.25">
      <c r="A379" s="1"/>
      <c r="B379"/>
      <c r="E379" s="20"/>
    </row>
    <row r="380" spans="1:5" s="3" customFormat="1" x14ac:dyDescent="0.25">
      <c r="A380" s="1"/>
      <c r="B380"/>
      <c r="E380" s="20"/>
    </row>
    <row r="381" spans="1:5" s="3" customFormat="1" x14ac:dyDescent="0.25">
      <c r="A381" s="1"/>
      <c r="B381"/>
      <c r="E381" s="20"/>
    </row>
    <row r="382" spans="1:5" s="3" customFormat="1" x14ac:dyDescent="0.25">
      <c r="A382" s="1"/>
      <c r="B382"/>
      <c r="E382" s="20"/>
    </row>
    <row r="383" spans="1:5" s="3" customFormat="1" x14ac:dyDescent="0.25">
      <c r="A383" s="1"/>
      <c r="B383"/>
      <c r="E383" s="20"/>
    </row>
    <row r="384" spans="1:5" s="3" customFormat="1" x14ac:dyDescent="0.25">
      <c r="A384" s="1"/>
      <c r="B384"/>
      <c r="E384" s="20"/>
    </row>
    <row r="385" spans="1:5" s="3" customFormat="1" x14ac:dyDescent="0.25">
      <c r="A385" s="1"/>
      <c r="B385"/>
      <c r="E385" s="20"/>
    </row>
    <row r="386" spans="1:5" s="3" customFormat="1" x14ac:dyDescent="0.25">
      <c r="A386" s="1"/>
      <c r="B386"/>
      <c r="E386" s="20"/>
    </row>
    <row r="387" spans="1:5" s="3" customFormat="1" x14ac:dyDescent="0.25">
      <c r="A387" s="1"/>
      <c r="B387"/>
      <c r="E387" s="20"/>
    </row>
    <row r="388" spans="1:5" s="3" customFormat="1" x14ac:dyDescent="0.25">
      <c r="A388" s="1"/>
      <c r="B388"/>
      <c r="E388" s="20"/>
    </row>
    <row r="389" spans="1:5" s="3" customFormat="1" x14ac:dyDescent="0.25">
      <c r="A389" s="1"/>
      <c r="B389"/>
      <c r="E389" s="20"/>
    </row>
    <row r="390" spans="1:5" s="3" customFormat="1" x14ac:dyDescent="0.25">
      <c r="A390" s="1"/>
      <c r="B390"/>
      <c r="E390" s="20"/>
    </row>
    <row r="391" spans="1:5" s="3" customFormat="1" x14ac:dyDescent="0.25">
      <c r="A391" s="1"/>
      <c r="B391"/>
      <c r="E391" s="20"/>
    </row>
    <row r="392" spans="1:5" s="3" customFormat="1" x14ac:dyDescent="0.25">
      <c r="A392" s="1"/>
      <c r="B392"/>
      <c r="E392" s="20"/>
    </row>
    <row r="393" spans="1:5" s="3" customFormat="1" x14ac:dyDescent="0.25">
      <c r="A393" s="1"/>
      <c r="B393"/>
      <c r="E393" s="20"/>
    </row>
    <row r="394" spans="1:5" s="3" customFormat="1" x14ac:dyDescent="0.25">
      <c r="A394" s="1"/>
      <c r="B394"/>
      <c r="E394" s="20"/>
    </row>
    <row r="395" spans="1:5" s="3" customFormat="1" x14ac:dyDescent="0.25">
      <c r="A395" s="1"/>
      <c r="B395"/>
      <c r="E395" s="20"/>
    </row>
    <row r="396" spans="1:5" s="3" customFormat="1" x14ac:dyDescent="0.25">
      <c r="A396" s="1"/>
      <c r="B396"/>
      <c r="E396" s="20"/>
    </row>
    <row r="397" spans="1:5" s="3" customFormat="1" x14ac:dyDescent="0.25">
      <c r="A397" s="1"/>
      <c r="B397"/>
      <c r="E397" s="20"/>
    </row>
    <row r="398" spans="1:5" s="3" customFormat="1" x14ac:dyDescent="0.25">
      <c r="A398" s="1"/>
      <c r="B398"/>
      <c r="E398" s="20"/>
    </row>
    <row r="399" spans="1:5" s="3" customFormat="1" x14ac:dyDescent="0.25">
      <c r="A399" s="1"/>
      <c r="B399"/>
      <c r="E399" s="20"/>
    </row>
    <row r="400" spans="1:5" s="3" customFormat="1" x14ac:dyDescent="0.25">
      <c r="A400" s="1"/>
      <c r="B400"/>
      <c r="E400" s="20"/>
    </row>
    <row r="401" spans="1:5" s="3" customFormat="1" x14ac:dyDescent="0.25">
      <c r="A401" s="1"/>
      <c r="B401"/>
      <c r="E401" s="20"/>
    </row>
    <row r="402" spans="1:5" s="3" customFormat="1" x14ac:dyDescent="0.25">
      <c r="A402" s="1"/>
      <c r="B402"/>
      <c r="E402" s="20"/>
    </row>
    <row r="403" spans="1:5" s="3" customFormat="1" x14ac:dyDescent="0.25">
      <c r="A403" s="1"/>
      <c r="B403"/>
      <c r="E403" s="20"/>
    </row>
    <row r="404" spans="1:5" s="3" customFormat="1" x14ac:dyDescent="0.25">
      <c r="A404" s="1"/>
      <c r="B404"/>
      <c r="E404" s="20"/>
    </row>
    <row r="405" spans="1:5" s="3" customFormat="1" x14ac:dyDescent="0.25">
      <c r="A405" s="1"/>
      <c r="B405"/>
      <c r="E405" s="20"/>
    </row>
    <row r="406" spans="1:5" s="3" customFormat="1" x14ac:dyDescent="0.25">
      <c r="A406" s="1"/>
      <c r="B406"/>
      <c r="E406" s="20"/>
    </row>
    <row r="407" spans="1:5" s="3" customFormat="1" x14ac:dyDescent="0.25">
      <c r="A407" s="1"/>
      <c r="B407"/>
      <c r="E407" s="20"/>
    </row>
    <row r="408" spans="1:5" s="3" customFormat="1" x14ac:dyDescent="0.25">
      <c r="A408" s="1"/>
      <c r="B408"/>
      <c r="E408" s="20"/>
    </row>
    <row r="409" spans="1:5" s="3" customFormat="1" x14ac:dyDescent="0.25">
      <c r="A409" s="1"/>
      <c r="B409"/>
      <c r="E409" s="20"/>
    </row>
    <row r="410" spans="1:5" s="3" customFormat="1" x14ac:dyDescent="0.25">
      <c r="A410" s="1"/>
      <c r="B410"/>
      <c r="E410" s="20"/>
    </row>
    <row r="411" spans="1:5" s="3" customFormat="1" x14ac:dyDescent="0.25">
      <c r="A411" s="1"/>
      <c r="B411"/>
      <c r="E411" s="20"/>
    </row>
    <row r="412" spans="1:5" s="3" customFormat="1" x14ac:dyDescent="0.25">
      <c r="A412" s="1"/>
      <c r="B412"/>
      <c r="E412" s="20"/>
    </row>
    <row r="413" spans="1:5" s="3" customFormat="1" x14ac:dyDescent="0.25">
      <c r="A413" s="1"/>
      <c r="B413"/>
      <c r="E413" s="20"/>
    </row>
    <row r="414" spans="1:5" s="3" customFormat="1" x14ac:dyDescent="0.25">
      <c r="A414" s="1"/>
      <c r="B414"/>
      <c r="E414" s="20"/>
    </row>
    <row r="415" spans="1:5" s="3" customFormat="1" x14ac:dyDescent="0.25">
      <c r="A415" s="1"/>
      <c r="B415"/>
      <c r="E415" s="20"/>
    </row>
    <row r="416" spans="1:5" s="3" customFormat="1" x14ac:dyDescent="0.25">
      <c r="A416" s="1"/>
      <c r="B416"/>
      <c r="E416" s="20"/>
    </row>
    <row r="417" spans="1:5" s="3" customFormat="1" x14ac:dyDescent="0.25">
      <c r="A417" s="1"/>
      <c r="B417"/>
      <c r="E417" s="20"/>
    </row>
    <row r="418" spans="1:5" s="3" customFormat="1" x14ac:dyDescent="0.25">
      <c r="A418" s="1"/>
      <c r="B418"/>
      <c r="E418" s="20"/>
    </row>
    <row r="419" spans="1:5" s="3" customFormat="1" x14ac:dyDescent="0.25">
      <c r="A419" s="1"/>
      <c r="B419"/>
      <c r="E419" s="20"/>
    </row>
    <row r="420" spans="1:5" s="3" customFormat="1" x14ac:dyDescent="0.25">
      <c r="A420" s="1"/>
      <c r="B420"/>
      <c r="E420" s="20"/>
    </row>
    <row r="421" spans="1:5" s="3" customFormat="1" x14ac:dyDescent="0.25">
      <c r="A421" s="1"/>
      <c r="B421"/>
      <c r="E421" s="20"/>
    </row>
    <row r="422" spans="1:5" s="3" customFormat="1" x14ac:dyDescent="0.25">
      <c r="A422" s="1"/>
      <c r="B422"/>
      <c r="E422" s="20"/>
    </row>
    <row r="423" spans="1:5" s="3" customFormat="1" x14ac:dyDescent="0.25">
      <c r="A423" s="1"/>
      <c r="B423"/>
      <c r="E423" s="20"/>
    </row>
    <row r="424" spans="1:5" s="3" customFormat="1" x14ac:dyDescent="0.25">
      <c r="A424" s="1"/>
      <c r="B424"/>
      <c r="E424" s="20"/>
    </row>
    <row r="425" spans="1:5" s="3" customFormat="1" x14ac:dyDescent="0.25">
      <c r="A425" s="1"/>
      <c r="B425"/>
      <c r="E425" s="20"/>
    </row>
    <row r="426" spans="1:5" s="3" customFormat="1" x14ac:dyDescent="0.25">
      <c r="A426" s="1"/>
      <c r="B426"/>
      <c r="E426" s="20"/>
    </row>
    <row r="427" spans="1:5" s="3" customFormat="1" x14ac:dyDescent="0.25">
      <c r="A427" s="1"/>
      <c r="B427"/>
      <c r="E427" s="20"/>
    </row>
    <row r="428" spans="1:5" s="3" customFormat="1" x14ac:dyDescent="0.25">
      <c r="A428" s="1"/>
      <c r="B428"/>
      <c r="E428" s="20"/>
    </row>
    <row r="429" spans="1:5" s="3" customFormat="1" x14ac:dyDescent="0.25">
      <c r="A429" s="1"/>
      <c r="B429"/>
      <c r="E429" s="20"/>
    </row>
    <row r="430" spans="1:5" s="3" customFormat="1" x14ac:dyDescent="0.25">
      <c r="A430" s="1"/>
      <c r="B430"/>
      <c r="E430" s="20"/>
    </row>
    <row r="431" spans="1:5" s="3" customFormat="1" x14ac:dyDescent="0.25">
      <c r="A431" s="1"/>
      <c r="B431"/>
      <c r="E431" s="20"/>
    </row>
    <row r="432" spans="1:5" s="3" customFormat="1" x14ac:dyDescent="0.25">
      <c r="A432" s="1"/>
      <c r="B432"/>
      <c r="E432" s="20"/>
    </row>
    <row r="433" spans="1:5" s="3" customFormat="1" x14ac:dyDescent="0.25">
      <c r="A433" s="1"/>
      <c r="B433"/>
      <c r="E433" s="20"/>
    </row>
    <row r="434" spans="1:5" s="3" customFormat="1" x14ac:dyDescent="0.25">
      <c r="A434" s="1"/>
      <c r="B434"/>
      <c r="E434" s="20"/>
    </row>
    <row r="435" spans="1:5" s="3" customFormat="1" x14ac:dyDescent="0.25">
      <c r="A435" s="1"/>
      <c r="B435"/>
      <c r="E435" s="20"/>
    </row>
    <row r="436" spans="1:5" s="3" customFormat="1" x14ac:dyDescent="0.25">
      <c r="A436" s="1"/>
      <c r="B436"/>
      <c r="E436" s="20"/>
    </row>
    <row r="437" spans="1:5" s="3" customFormat="1" x14ac:dyDescent="0.25">
      <c r="A437" s="1"/>
      <c r="B437"/>
      <c r="E437" s="20"/>
    </row>
    <row r="438" spans="1:5" s="3" customFormat="1" x14ac:dyDescent="0.25">
      <c r="A438" s="1"/>
      <c r="B438"/>
      <c r="E438" s="20"/>
    </row>
    <row r="439" spans="1:5" s="3" customFormat="1" x14ac:dyDescent="0.25">
      <c r="A439" s="1"/>
      <c r="B439"/>
      <c r="E439" s="20"/>
    </row>
    <row r="440" spans="1:5" s="3" customFormat="1" x14ac:dyDescent="0.25">
      <c r="A440" s="1"/>
      <c r="B440"/>
      <c r="E440" s="20"/>
    </row>
    <row r="441" spans="1:5" s="3" customFormat="1" x14ac:dyDescent="0.25">
      <c r="A441" s="1"/>
      <c r="B441"/>
      <c r="E441" s="20"/>
    </row>
    <row r="442" spans="1:5" s="3" customFormat="1" x14ac:dyDescent="0.25">
      <c r="A442" s="1"/>
      <c r="B442"/>
      <c r="E442" s="20"/>
    </row>
    <row r="443" spans="1:5" s="3" customFormat="1" x14ac:dyDescent="0.25">
      <c r="A443" s="1"/>
      <c r="B443"/>
      <c r="E443" s="20"/>
    </row>
    <row r="444" spans="1:5" s="3" customFormat="1" x14ac:dyDescent="0.25">
      <c r="A444" s="1"/>
      <c r="B444"/>
      <c r="E444" s="20"/>
    </row>
    <row r="445" spans="1:5" s="3" customFormat="1" x14ac:dyDescent="0.25">
      <c r="A445" s="1"/>
      <c r="B445"/>
      <c r="E445" s="20"/>
    </row>
    <row r="446" spans="1:5" s="3" customFormat="1" x14ac:dyDescent="0.25">
      <c r="A446" s="1"/>
      <c r="B446"/>
      <c r="E446" s="20"/>
    </row>
    <row r="447" spans="1:5" s="3" customFormat="1" x14ac:dyDescent="0.25">
      <c r="A447" s="1"/>
      <c r="B447"/>
      <c r="E447" s="20"/>
    </row>
    <row r="448" spans="1:5" s="3" customFormat="1" x14ac:dyDescent="0.25">
      <c r="A448" s="1"/>
      <c r="B448"/>
      <c r="E448" s="20"/>
    </row>
    <row r="449" spans="1:5" s="3" customFormat="1" x14ac:dyDescent="0.25">
      <c r="A449" s="1"/>
      <c r="B449"/>
      <c r="E449" s="20"/>
    </row>
    <row r="450" spans="1:5" s="3" customFormat="1" x14ac:dyDescent="0.25">
      <c r="A450" s="1"/>
      <c r="B450"/>
      <c r="E450" s="20"/>
    </row>
    <row r="451" spans="1:5" s="3" customFormat="1" x14ac:dyDescent="0.25">
      <c r="A451" s="1"/>
      <c r="B451"/>
      <c r="E451" s="20"/>
    </row>
    <row r="452" spans="1:5" s="3" customFormat="1" x14ac:dyDescent="0.25">
      <c r="A452" s="1"/>
      <c r="B452"/>
      <c r="E452" s="20"/>
    </row>
    <row r="453" spans="1:5" s="3" customFormat="1" x14ac:dyDescent="0.25">
      <c r="A453" s="1"/>
      <c r="B453"/>
      <c r="E453" s="20"/>
    </row>
    <row r="454" spans="1:5" s="3" customFormat="1" x14ac:dyDescent="0.25">
      <c r="A454" s="1"/>
      <c r="B454"/>
      <c r="E454" s="20"/>
    </row>
    <row r="455" spans="1:5" s="3" customFormat="1" x14ac:dyDescent="0.25">
      <c r="A455" s="1"/>
      <c r="B455"/>
      <c r="E455" s="20"/>
    </row>
    <row r="456" spans="1:5" s="3" customFormat="1" x14ac:dyDescent="0.25">
      <c r="A456" s="1"/>
      <c r="B456"/>
      <c r="E456" s="20"/>
    </row>
    <row r="457" spans="1:5" s="3" customFormat="1" x14ac:dyDescent="0.25">
      <c r="A457" s="1"/>
      <c r="B457"/>
      <c r="E457" s="20"/>
    </row>
    <row r="458" spans="1:5" s="3" customFormat="1" x14ac:dyDescent="0.25">
      <c r="A458" s="1"/>
      <c r="B458"/>
      <c r="E458" s="20"/>
    </row>
    <row r="459" spans="1:5" s="3" customFormat="1" x14ac:dyDescent="0.25">
      <c r="A459" s="1"/>
      <c r="B459"/>
      <c r="E459" s="20"/>
    </row>
    <row r="460" spans="1:5" s="3" customFormat="1" x14ac:dyDescent="0.25">
      <c r="A460" s="1"/>
      <c r="B460"/>
      <c r="E460" s="20"/>
    </row>
    <row r="461" spans="1:5" s="3" customFormat="1" x14ac:dyDescent="0.25">
      <c r="A461" s="1"/>
      <c r="B461"/>
      <c r="E461" s="20"/>
    </row>
    <row r="462" spans="1:5" s="3" customFormat="1" x14ac:dyDescent="0.25">
      <c r="A462" s="1"/>
      <c r="B462"/>
      <c r="E462" s="20"/>
    </row>
    <row r="463" spans="1:5" s="3" customFormat="1" x14ac:dyDescent="0.25">
      <c r="A463" s="1"/>
      <c r="B463"/>
      <c r="E463" s="20"/>
    </row>
    <row r="464" spans="1:5" s="3" customFormat="1" x14ac:dyDescent="0.25">
      <c r="A464" s="1"/>
      <c r="B464"/>
      <c r="E464" s="20"/>
    </row>
    <row r="465" spans="1:5" s="3" customFormat="1" x14ac:dyDescent="0.25">
      <c r="A465" s="1"/>
      <c r="B465"/>
      <c r="E465" s="20"/>
    </row>
    <row r="466" spans="1:5" s="3" customFormat="1" x14ac:dyDescent="0.25">
      <c r="A466" s="1"/>
      <c r="B466"/>
      <c r="E466" s="20"/>
    </row>
    <row r="467" spans="1:5" s="3" customFormat="1" x14ac:dyDescent="0.25">
      <c r="A467" s="1"/>
      <c r="B467"/>
      <c r="E467" s="20"/>
    </row>
    <row r="468" spans="1:5" s="3" customFormat="1" x14ac:dyDescent="0.25">
      <c r="A468" s="1"/>
      <c r="B468"/>
      <c r="E468" s="20"/>
    </row>
    <row r="469" spans="1:5" s="3" customFormat="1" x14ac:dyDescent="0.25">
      <c r="A469" s="1"/>
      <c r="B469"/>
      <c r="E469" s="20"/>
    </row>
    <row r="470" spans="1:5" s="3" customFormat="1" x14ac:dyDescent="0.25">
      <c r="A470" s="1"/>
      <c r="B470"/>
      <c r="E470" s="20"/>
    </row>
    <row r="471" spans="1:5" s="3" customFormat="1" x14ac:dyDescent="0.25">
      <c r="A471" s="1"/>
      <c r="B471"/>
      <c r="E471" s="20"/>
    </row>
    <row r="472" spans="1:5" s="3" customFormat="1" x14ac:dyDescent="0.25">
      <c r="A472" s="1"/>
      <c r="B472"/>
      <c r="E472" s="20"/>
    </row>
    <row r="473" spans="1:5" s="3" customFormat="1" x14ac:dyDescent="0.25">
      <c r="A473" s="1"/>
      <c r="B473"/>
      <c r="E473" s="20"/>
    </row>
    <row r="474" spans="1:5" s="3" customFormat="1" x14ac:dyDescent="0.25">
      <c r="A474" s="1"/>
      <c r="B474"/>
      <c r="E474" s="20"/>
    </row>
    <row r="475" spans="1:5" s="3" customFormat="1" x14ac:dyDescent="0.25">
      <c r="A475" s="1"/>
      <c r="B475"/>
      <c r="E475" s="20"/>
    </row>
    <row r="476" spans="1:5" s="3" customFormat="1" x14ac:dyDescent="0.25">
      <c r="A476" s="1"/>
      <c r="B476"/>
      <c r="E476" s="20"/>
    </row>
    <row r="477" spans="1:5" s="3" customFormat="1" x14ac:dyDescent="0.25">
      <c r="A477" s="1"/>
      <c r="B477"/>
      <c r="E477" s="20"/>
    </row>
    <row r="478" spans="1:5" s="3" customFormat="1" x14ac:dyDescent="0.25">
      <c r="A478" s="1"/>
      <c r="B478"/>
      <c r="E478" s="20"/>
    </row>
    <row r="479" spans="1:5" s="3" customFormat="1" x14ac:dyDescent="0.25">
      <c r="A479" s="1"/>
      <c r="B479"/>
      <c r="E479" s="20"/>
    </row>
    <row r="480" spans="1:5" s="3" customFormat="1" x14ac:dyDescent="0.25">
      <c r="A480" s="1"/>
      <c r="B480"/>
      <c r="E480" s="20"/>
    </row>
    <row r="481" spans="1:5" s="3" customFormat="1" x14ac:dyDescent="0.25">
      <c r="A481" s="1"/>
      <c r="B481"/>
      <c r="E481" s="20"/>
    </row>
    <row r="482" spans="1:5" s="3" customFormat="1" x14ac:dyDescent="0.25">
      <c r="A482" s="1"/>
      <c r="B482"/>
      <c r="E482" s="20"/>
    </row>
    <row r="483" spans="1:5" s="3" customFormat="1" x14ac:dyDescent="0.25">
      <c r="A483" s="1"/>
      <c r="B483"/>
      <c r="E483" s="20"/>
    </row>
    <row r="484" spans="1:5" s="3" customFormat="1" x14ac:dyDescent="0.25">
      <c r="A484" s="1"/>
      <c r="B484"/>
      <c r="E484" s="20"/>
    </row>
    <row r="485" spans="1:5" s="3" customFormat="1" x14ac:dyDescent="0.25">
      <c r="A485" s="1"/>
      <c r="B485"/>
      <c r="E485" s="20"/>
    </row>
    <row r="486" spans="1:5" s="3" customFormat="1" x14ac:dyDescent="0.25">
      <c r="A486" s="1"/>
      <c r="B486"/>
      <c r="E486" s="20"/>
    </row>
    <row r="487" spans="1:5" s="3" customFormat="1" x14ac:dyDescent="0.25">
      <c r="A487" s="1"/>
      <c r="B487"/>
      <c r="E487" s="20"/>
    </row>
    <row r="488" spans="1:5" s="3" customFormat="1" x14ac:dyDescent="0.25">
      <c r="A488" s="1"/>
      <c r="B488"/>
      <c r="E488" s="20"/>
    </row>
    <row r="489" spans="1:5" s="3" customFormat="1" x14ac:dyDescent="0.25">
      <c r="A489" s="1"/>
      <c r="B489"/>
      <c r="E489" s="20"/>
    </row>
    <row r="490" spans="1:5" s="3" customFormat="1" x14ac:dyDescent="0.25">
      <c r="A490" s="1"/>
      <c r="B490"/>
      <c r="E490" s="20"/>
    </row>
    <row r="491" spans="1:5" s="3" customFormat="1" x14ac:dyDescent="0.25">
      <c r="A491" s="1"/>
      <c r="B491"/>
      <c r="E491" s="20"/>
    </row>
    <row r="492" spans="1:5" s="3" customFormat="1" x14ac:dyDescent="0.25">
      <c r="A492" s="1"/>
      <c r="B492"/>
      <c r="E492" s="20"/>
    </row>
    <row r="493" spans="1:5" s="3" customFormat="1" x14ac:dyDescent="0.25">
      <c r="A493" s="1"/>
      <c r="B493"/>
      <c r="E493" s="20"/>
    </row>
    <row r="494" spans="1:5" s="3" customFormat="1" x14ac:dyDescent="0.25">
      <c r="A494" s="1"/>
      <c r="B494"/>
      <c r="E494" s="20"/>
    </row>
    <row r="495" spans="1:5" s="3" customFormat="1" x14ac:dyDescent="0.25">
      <c r="A495" s="1"/>
      <c r="B495"/>
      <c r="E495" s="20"/>
    </row>
    <row r="496" spans="1:5" s="3" customFormat="1" x14ac:dyDescent="0.25">
      <c r="A496" s="1"/>
      <c r="B496"/>
      <c r="E496" s="20"/>
    </row>
    <row r="497" spans="1:5" s="3" customFormat="1" x14ac:dyDescent="0.25">
      <c r="A497" s="1"/>
      <c r="B497"/>
      <c r="E497" s="20"/>
    </row>
    <row r="498" spans="1:5" s="3" customFormat="1" x14ac:dyDescent="0.25">
      <c r="A498" s="1"/>
      <c r="B498"/>
      <c r="E498" s="20"/>
    </row>
    <row r="499" spans="1:5" s="3" customFormat="1" x14ac:dyDescent="0.25">
      <c r="A499" s="1"/>
      <c r="B499"/>
      <c r="E499" s="20"/>
    </row>
    <row r="500" spans="1:5" s="3" customFormat="1" x14ac:dyDescent="0.25">
      <c r="A500" s="1"/>
      <c r="B500"/>
      <c r="E500" s="20"/>
    </row>
    <row r="501" spans="1:5" s="3" customFormat="1" x14ac:dyDescent="0.25">
      <c r="A501" s="1"/>
      <c r="B501"/>
      <c r="E501" s="20"/>
    </row>
    <row r="502" spans="1:5" s="3" customFormat="1" x14ac:dyDescent="0.25">
      <c r="A502" s="1"/>
      <c r="B502"/>
      <c r="E502" s="20"/>
    </row>
    <row r="503" spans="1:5" s="3" customFormat="1" x14ac:dyDescent="0.25">
      <c r="A503" s="1"/>
      <c r="B503"/>
      <c r="E503" s="20"/>
    </row>
    <row r="504" spans="1:5" s="3" customFormat="1" x14ac:dyDescent="0.25">
      <c r="A504" s="1"/>
      <c r="B504"/>
      <c r="E504" s="20"/>
    </row>
    <row r="505" spans="1:5" s="3" customFormat="1" x14ac:dyDescent="0.25">
      <c r="A505" s="1"/>
      <c r="B505"/>
      <c r="E505" s="20"/>
    </row>
    <row r="506" spans="1:5" s="3" customFormat="1" x14ac:dyDescent="0.25">
      <c r="A506" s="1"/>
      <c r="B506"/>
      <c r="E506" s="20"/>
    </row>
    <row r="507" spans="1:5" s="3" customFormat="1" x14ac:dyDescent="0.25">
      <c r="A507" s="1"/>
      <c r="B507"/>
      <c r="E507" s="20"/>
    </row>
    <row r="508" spans="1:5" s="3" customFormat="1" x14ac:dyDescent="0.25">
      <c r="A508" s="1"/>
      <c r="B508"/>
      <c r="E508" s="20"/>
    </row>
    <row r="509" spans="1:5" s="3" customFormat="1" x14ac:dyDescent="0.25">
      <c r="A509" s="1"/>
      <c r="B509"/>
      <c r="E509" s="20"/>
    </row>
    <row r="510" spans="1:5" s="3" customFormat="1" x14ac:dyDescent="0.25">
      <c r="A510" s="1"/>
      <c r="B510"/>
      <c r="E510" s="20"/>
    </row>
    <row r="511" spans="1:5" s="3" customFormat="1" x14ac:dyDescent="0.25">
      <c r="A511" s="1"/>
      <c r="B511"/>
      <c r="E511" s="20"/>
    </row>
    <row r="512" spans="1:5" s="3" customFormat="1" x14ac:dyDescent="0.25">
      <c r="A512" s="1"/>
      <c r="B512"/>
      <c r="E512" s="20"/>
    </row>
    <row r="513" spans="1:5" s="3" customFormat="1" x14ac:dyDescent="0.25">
      <c r="A513" s="1"/>
      <c r="B513"/>
      <c r="E513" s="20"/>
    </row>
    <row r="514" spans="1:5" s="3" customFormat="1" x14ac:dyDescent="0.25">
      <c r="A514" s="1"/>
      <c r="B514"/>
      <c r="E514" s="20"/>
    </row>
    <row r="515" spans="1:5" s="3" customFormat="1" x14ac:dyDescent="0.25">
      <c r="A515" s="1"/>
      <c r="B515"/>
      <c r="E515" s="20"/>
    </row>
    <row r="516" spans="1:5" s="3" customFormat="1" x14ac:dyDescent="0.25">
      <c r="A516" s="1"/>
      <c r="B516"/>
      <c r="E516" s="20"/>
    </row>
    <row r="517" spans="1:5" s="3" customFormat="1" x14ac:dyDescent="0.25">
      <c r="A517" s="1"/>
      <c r="B517"/>
      <c r="E517" s="20"/>
    </row>
    <row r="518" spans="1:5" s="3" customFormat="1" x14ac:dyDescent="0.25">
      <c r="A518" s="1"/>
      <c r="B518"/>
      <c r="E518" s="20"/>
    </row>
    <row r="519" spans="1:5" s="3" customFormat="1" x14ac:dyDescent="0.25">
      <c r="A519" s="1"/>
      <c r="B519"/>
      <c r="E519" s="20"/>
    </row>
    <row r="520" spans="1:5" s="3" customFormat="1" x14ac:dyDescent="0.25">
      <c r="A520" s="1"/>
      <c r="B520"/>
      <c r="E520" s="20"/>
    </row>
    <row r="521" spans="1:5" s="3" customFormat="1" x14ac:dyDescent="0.25">
      <c r="A521" s="1"/>
      <c r="B521"/>
      <c r="E521" s="20"/>
    </row>
    <row r="522" spans="1:5" s="3" customFormat="1" x14ac:dyDescent="0.25">
      <c r="A522" s="1"/>
      <c r="B522"/>
      <c r="E522" s="20"/>
    </row>
    <row r="523" spans="1:5" s="3" customFormat="1" x14ac:dyDescent="0.25">
      <c r="A523" s="1"/>
      <c r="B523"/>
      <c r="E523" s="20"/>
    </row>
    <row r="524" spans="1:5" s="3" customFormat="1" x14ac:dyDescent="0.25">
      <c r="A524" s="1"/>
      <c r="B524"/>
      <c r="E524" s="20"/>
    </row>
    <row r="525" spans="1:5" s="3" customFormat="1" x14ac:dyDescent="0.25">
      <c r="A525" s="1"/>
      <c r="B525"/>
      <c r="E525" s="20"/>
    </row>
    <row r="526" spans="1:5" s="3" customFormat="1" x14ac:dyDescent="0.25">
      <c r="A526" s="1"/>
      <c r="B526"/>
      <c r="E526" s="20"/>
    </row>
    <row r="527" spans="1:5" s="3" customFormat="1" x14ac:dyDescent="0.25">
      <c r="A527" s="1"/>
      <c r="B527"/>
      <c r="E527" s="20"/>
    </row>
    <row r="528" spans="1:5" s="3" customFormat="1" x14ac:dyDescent="0.25">
      <c r="A528" s="1"/>
      <c r="B528"/>
      <c r="E528" s="20"/>
    </row>
    <row r="529" spans="1:5" s="3" customFormat="1" x14ac:dyDescent="0.25">
      <c r="A529" s="1"/>
      <c r="B529"/>
      <c r="E529" s="20"/>
    </row>
    <row r="530" spans="1:5" s="3" customFormat="1" x14ac:dyDescent="0.25">
      <c r="A530" s="1"/>
      <c r="B530"/>
      <c r="E530" s="20"/>
    </row>
    <row r="531" spans="1:5" s="3" customFormat="1" x14ac:dyDescent="0.25">
      <c r="A531" s="1"/>
      <c r="B531"/>
      <c r="E531" s="20"/>
    </row>
    <row r="532" spans="1:5" s="3" customFormat="1" x14ac:dyDescent="0.25">
      <c r="A532" s="1"/>
      <c r="B532"/>
      <c r="E532" s="20"/>
    </row>
    <row r="533" spans="1:5" s="3" customFormat="1" x14ac:dyDescent="0.25">
      <c r="A533" s="1"/>
      <c r="B533"/>
      <c r="E533" s="20"/>
    </row>
    <row r="534" spans="1:5" s="3" customFormat="1" x14ac:dyDescent="0.25">
      <c r="A534" s="1"/>
      <c r="B534"/>
      <c r="E534" s="20"/>
    </row>
    <row r="535" spans="1:5" s="3" customFormat="1" x14ac:dyDescent="0.25">
      <c r="A535" s="1"/>
      <c r="B535"/>
      <c r="E535" s="20"/>
    </row>
    <row r="536" spans="1:5" s="3" customFormat="1" x14ac:dyDescent="0.25">
      <c r="A536" s="1"/>
      <c r="B536"/>
      <c r="E536" s="20"/>
    </row>
    <row r="537" spans="1:5" s="3" customFormat="1" x14ac:dyDescent="0.25">
      <c r="A537" s="1"/>
      <c r="B537"/>
      <c r="E537" s="20"/>
    </row>
    <row r="538" spans="1:5" s="3" customFormat="1" x14ac:dyDescent="0.25">
      <c r="A538" s="1"/>
      <c r="B538"/>
      <c r="E538" s="20"/>
    </row>
    <row r="539" spans="1:5" s="3" customFormat="1" x14ac:dyDescent="0.25">
      <c r="A539" s="1"/>
      <c r="B539"/>
      <c r="E539" s="20"/>
    </row>
    <row r="540" spans="1:5" s="3" customFormat="1" x14ac:dyDescent="0.25">
      <c r="A540" s="1"/>
      <c r="B540"/>
      <c r="E540" s="20"/>
    </row>
    <row r="541" spans="1:5" s="3" customFormat="1" x14ac:dyDescent="0.25">
      <c r="A541" s="1"/>
      <c r="B541"/>
      <c r="E541" s="20"/>
    </row>
    <row r="542" spans="1:5" s="3" customFormat="1" x14ac:dyDescent="0.25">
      <c r="A542" s="1"/>
      <c r="B542"/>
      <c r="E542" s="20"/>
    </row>
    <row r="543" spans="1:5" s="3" customFormat="1" x14ac:dyDescent="0.25">
      <c r="A543" s="1"/>
      <c r="B543"/>
      <c r="E543" s="20"/>
    </row>
    <row r="544" spans="1:5" s="3" customFormat="1" x14ac:dyDescent="0.25">
      <c r="A544" s="1"/>
      <c r="B544"/>
      <c r="E544" s="20"/>
    </row>
    <row r="545" spans="1:5" s="3" customFormat="1" x14ac:dyDescent="0.25">
      <c r="A545" s="1"/>
      <c r="B545"/>
      <c r="E545" s="20"/>
    </row>
    <row r="546" spans="1:5" s="3" customFormat="1" x14ac:dyDescent="0.25">
      <c r="A546" s="1"/>
      <c r="B546"/>
      <c r="E546" s="20"/>
    </row>
    <row r="547" spans="1:5" s="3" customFormat="1" x14ac:dyDescent="0.25">
      <c r="A547" s="1"/>
      <c r="B547"/>
      <c r="E547" s="20"/>
    </row>
    <row r="548" spans="1:5" s="3" customFormat="1" x14ac:dyDescent="0.25">
      <c r="A548" s="1"/>
      <c r="B548"/>
      <c r="E548" s="20"/>
    </row>
    <row r="549" spans="1:5" s="3" customFormat="1" x14ac:dyDescent="0.25">
      <c r="A549" s="1"/>
      <c r="B549"/>
      <c r="E549" s="20"/>
    </row>
    <row r="550" spans="1:5" s="3" customFormat="1" x14ac:dyDescent="0.25">
      <c r="A550" s="1"/>
      <c r="B550"/>
      <c r="E550" s="20"/>
    </row>
    <row r="551" spans="1:5" s="3" customFormat="1" x14ac:dyDescent="0.25">
      <c r="A551" s="1"/>
      <c r="B551"/>
      <c r="E551" s="20"/>
    </row>
    <row r="552" spans="1:5" s="3" customFormat="1" x14ac:dyDescent="0.25">
      <c r="A552" s="1"/>
      <c r="B552"/>
      <c r="E552" s="20"/>
    </row>
    <row r="553" spans="1:5" s="3" customFormat="1" x14ac:dyDescent="0.25">
      <c r="A553" s="1"/>
      <c r="B553"/>
      <c r="E553" s="20"/>
    </row>
    <row r="554" spans="1:5" s="3" customFormat="1" x14ac:dyDescent="0.25">
      <c r="A554" s="1"/>
      <c r="B554"/>
      <c r="E554" s="20"/>
    </row>
    <row r="555" spans="1:5" s="3" customFormat="1" x14ac:dyDescent="0.25">
      <c r="A555" s="1"/>
      <c r="B555"/>
      <c r="E555" s="20"/>
    </row>
    <row r="556" spans="1:5" s="3" customFormat="1" x14ac:dyDescent="0.25">
      <c r="A556" s="1"/>
      <c r="B556"/>
      <c r="E556" s="20"/>
    </row>
    <row r="557" spans="1:5" s="3" customFormat="1" x14ac:dyDescent="0.25">
      <c r="A557" s="1"/>
      <c r="B557"/>
      <c r="E557" s="20"/>
    </row>
    <row r="558" spans="1:5" s="3" customFormat="1" x14ac:dyDescent="0.25">
      <c r="A558" s="1"/>
      <c r="B558"/>
      <c r="E558" s="20"/>
    </row>
    <row r="559" spans="1:5" s="3" customFormat="1" x14ac:dyDescent="0.25">
      <c r="A559" s="1"/>
      <c r="B559"/>
      <c r="E559" s="20"/>
    </row>
    <row r="560" spans="1:5" s="3" customFormat="1" x14ac:dyDescent="0.25">
      <c r="A560" s="1"/>
      <c r="B560"/>
      <c r="E560" s="20"/>
    </row>
    <row r="561" spans="1:5" s="3" customFormat="1" x14ac:dyDescent="0.25">
      <c r="A561" s="1"/>
      <c r="B561"/>
      <c r="E561" s="20"/>
    </row>
    <row r="562" spans="1:5" s="3" customFormat="1" x14ac:dyDescent="0.25">
      <c r="A562" s="1"/>
      <c r="B562"/>
      <c r="E562" s="20"/>
    </row>
    <row r="563" spans="1:5" s="3" customFormat="1" x14ac:dyDescent="0.25">
      <c r="A563" s="1"/>
      <c r="B563"/>
      <c r="E563" s="20"/>
    </row>
    <row r="564" spans="1:5" s="3" customFormat="1" x14ac:dyDescent="0.25">
      <c r="A564" s="1"/>
      <c r="B564"/>
      <c r="E564" s="20"/>
    </row>
    <row r="565" spans="1:5" s="3" customFormat="1" x14ac:dyDescent="0.25">
      <c r="A565" s="1"/>
      <c r="B565"/>
      <c r="E565" s="20"/>
    </row>
    <row r="566" spans="1:5" s="3" customFormat="1" x14ac:dyDescent="0.25">
      <c r="A566" s="1"/>
      <c r="B566"/>
      <c r="E566" s="20"/>
    </row>
    <row r="567" spans="1:5" s="3" customFormat="1" x14ac:dyDescent="0.25">
      <c r="A567" s="1"/>
      <c r="B567"/>
      <c r="E567" s="20"/>
    </row>
    <row r="568" spans="1:5" s="3" customFormat="1" x14ac:dyDescent="0.25">
      <c r="A568" s="1"/>
      <c r="B568"/>
      <c r="E568" s="20"/>
    </row>
    <row r="569" spans="1:5" s="3" customFormat="1" x14ac:dyDescent="0.25">
      <c r="A569" s="1"/>
      <c r="B569"/>
      <c r="E569" s="20"/>
    </row>
    <row r="570" spans="1:5" s="3" customFormat="1" x14ac:dyDescent="0.25">
      <c r="A570" s="1"/>
      <c r="B570"/>
      <c r="E570" s="20"/>
    </row>
    <row r="571" spans="1:5" s="3" customFormat="1" x14ac:dyDescent="0.25">
      <c r="A571" s="1"/>
      <c r="B571"/>
      <c r="E571" s="20"/>
    </row>
    <row r="572" spans="1:5" s="3" customFormat="1" x14ac:dyDescent="0.25">
      <c r="A572" s="1"/>
      <c r="B572"/>
      <c r="E572" s="20"/>
    </row>
    <row r="573" spans="1:5" s="3" customFormat="1" x14ac:dyDescent="0.25">
      <c r="A573" s="1"/>
      <c r="B573"/>
      <c r="E573" s="20"/>
    </row>
    <row r="574" spans="1:5" s="3" customFormat="1" x14ac:dyDescent="0.25">
      <c r="A574" s="1"/>
      <c r="B574"/>
      <c r="E574" s="20"/>
    </row>
    <row r="575" spans="1:5" s="3" customFormat="1" x14ac:dyDescent="0.25">
      <c r="A575" s="1"/>
      <c r="B575"/>
      <c r="E575" s="20"/>
    </row>
    <row r="576" spans="1:5" s="3" customFormat="1" x14ac:dyDescent="0.25">
      <c r="A576" s="1"/>
      <c r="B576"/>
      <c r="E576" s="20"/>
    </row>
    <row r="577" spans="1:5" s="3" customFormat="1" x14ac:dyDescent="0.25">
      <c r="A577" s="1"/>
      <c r="B577"/>
      <c r="E577" s="20"/>
    </row>
    <row r="578" spans="1:5" s="3" customFormat="1" x14ac:dyDescent="0.25">
      <c r="A578" s="1"/>
      <c r="B578"/>
      <c r="E578" s="20"/>
    </row>
    <row r="579" spans="1:5" s="3" customFormat="1" x14ac:dyDescent="0.25">
      <c r="A579" s="1"/>
      <c r="B579"/>
      <c r="E579" s="20"/>
    </row>
    <row r="580" spans="1:5" s="3" customFormat="1" x14ac:dyDescent="0.25">
      <c r="A580" s="1"/>
      <c r="B580"/>
      <c r="E580" s="20"/>
    </row>
    <row r="581" spans="1:5" s="3" customFormat="1" x14ac:dyDescent="0.25">
      <c r="A581" s="1"/>
      <c r="B581"/>
      <c r="E581" s="20"/>
    </row>
    <row r="582" spans="1:5" s="3" customFormat="1" x14ac:dyDescent="0.25">
      <c r="A582" s="1"/>
      <c r="B582"/>
      <c r="E582" s="20"/>
    </row>
    <row r="583" spans="1:5" s="3" customFormat="1" x14ac:dyDescent="0.25">
      <c r="A583" s="1"/>
      <c r="B583"/>
      <c r="E583" s="20"/>
    </row>
    <row r="584" spans="1:5" s="3" customFormat="1" x14ac:dyDescent="0.25">
      <c r="A584" s="1"/>
      <c r="B584"/>
      <c r="E584" s="20"/>
    </row>
    <row r="585" spans="1:5" s="3" customFormat="1" x14ac:dyDescent="0.25">
      <c r="A585" s="1"/>
      <c r="B585"/>
      <c r="E585" s="20"/>
    </row>
    <row r="586" spans="1:5" s="3" customFormat="1" x14ac:dyDescent="0.25">
      <c r="A586" s="1"/>
      <c r="B586"/>
      <c r="E586" s="20"/>
    </row>
    <row r="587" spans="1:5" s="3" customFormat="1" x14ac:dyDescent="0.25">
      <c r="A587" s="1"/>
      <c r="B587"/>
      <c r="E587" s="20"/>
    </row>
    <row r="588" spans="1:5" s="3" customFormat="1" x14ac:dyDescent="0.25">
      <c r="A588" s="1"/>
      <c r="B588"/>
      <c r="E588" s="20"/>
    </row>
    <row r="589" spans="1:5" s="3" customFormat="1" x14ac:dyDescent="0.25">
      <c r="A589" s="1"/>
      <c r="B589"/>
      <c r="E589" s="20"/>
    </row>
  </sheetData>
  <mergeCells count="1">
    <mergeCell ref="E1:F1"/>
  </mergeCells>
  <pageMargins left="0" right="0" top="0" bottom="0.5" header="0.3" footer="0.3"/>
  <pageSetup orientation="landscape" r:id="rId1"/>
  <headerFooter>
    <oddFooter>&amp;C&amp;A&amp;R&amp;P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D33C13-A2D3-47E9-A32A-CE595CFDD0EE}">
  <dimension ref="A1:N21"/>
  <sheetViews>
    <sheetView zoomScaleNormal="100" workbookViewId="0">
      <pane ySplit="2" topLeftCell="A3" activePane="bottomLeft" state="frozen"/>
      <selection activeCell="D27" sqref="D27"/>
      <selection pane="bottomLeft" activeCell="F33" sqref="F33"/>
    </sheetView>
  </sheetViews>
  <sheetFormatPr defaultRowHeight="15" x14ac:dyDescent="0.25"/>
  <cols>
    <col min="1" max="1" width="10.42578125" style="1" customWidth="1"/>
    <col min="2" max="2" width="24.42578125" customWidth="1"/>
    <col min="3" max="3" width="13.140625" style="3" customWidth="1"/>
    <col min="4" max="4" width="13.28515625" style="3" customWidth="1"/>
    <col min="5" max="5" width="15" style="20" customWidth="1"/>
    <col min="6" max="6" width="14" style="3" customWidth="1"/>
    <col min="7" max="7" width="10.85546875" style="3" customWidth="1"/>
    <col min="8" max="8" width="14.7109375" style="3" customWidth="1"/>
    <col min="9" max="9" width="10.42578125" style="3" bestFit="1" customWidth="1"/>
    <col min="10" max="10" width="7.85546875" style="3" bestFit="1" customWidth="1"/>
    <col min="11" max="14" width="14.7109375" style="3" customWidth="1"/>
  </cols>
  <sheetData>
    <row r="1" spans="1:14" s="5" customFormat="1" x14ac:dyDescent="0.25">
      <c r="A1" s="6"/>
      <c r="B1" s="7"/>
      <c r="C1" s="4" t="s">
        <v>485</v>
      </c>
      <c r="D1" s="4" t="s">
        <v>484</v>
      </c>
      <c r="E1" s="61" t="s">
        <v>486</v>
      </c>
      <c r="F1" s="61"/>
      <c r="G1" s="4"/>
      <c r="H1" s="4" t="s">
        <v>487</v>
      </c>
      <c r="I1" s="4"/>
      <c r="J1" s="4"/>
      <c r="K1" s="4"/>
      <c r="L1" s="4"/>
      <c r="M1" s="4"/>
      <c r="N1" s="4"/>
    </row>
    <row r="2" spans="1:14" s="11" customFormat="1" ht="28.5" customHeight="1" x14ac:dyDescent="0.25">
      <c r="A2" s="8" t="s">
        <v>0</v>
      </c>
      <c r="B2" s="9" t="s">
        <v>1</v>
      </c>
      <c r="C2" s="10" t="s">
        <v>3</v>
      </c>
      <c r="D2" s="10" t="s">
        <v>3</v>
      </c>
      <c r="E2" s="22" t="s">
        <v>2</v>
      </c>
      <c r="F2" s="10" t="s">
        <v>491</v>
      </c>
      <c r="G2" s="10" t="s">
        <v>489</v>
      </c>
      <c r="H2" s="10" t="s">
        <v>488</v>
      </c>
      <c r="I2" s="10" t="s">
        <v>505</v>
      </c>
      <c r="J2" s="10" t="s">
        <v>523</v>
      </c>
      <c r="K2" s="10"/>
      <c r="L2" s="10"/>
      <c r="M2" s="10"/>
      <c r="N2" s="10"/>
    </row>
    <row r="4" spans="1:14" x14ac:dyDescent="0.25">
      <c r="A4" s="2" t="s">
        <v>125</v>
      </c>
      <c r="B4" t="s">
        <v>30</v>
      </c>
      <c r="C4" s="3">
        <v>242.46</v>
      </c>
      <c r="D4" s="3">
        <v>295.77</v>
      </c>
      <c r="E4" s="20">
        <v>250</v>
      </c>
      <c r="F4" s="3">
        <v>1150.8599999999999</v>
      </c>
      <c r="G4" s="12">
        <f t="shared" ref="G4:G21" si="0">F4/E4</f>
        <v>4.60344</v>
      </c>
      <c r="H4" s="3">
        <v>3500</v>
      </c>
      <c r="I4" s="3">
        <f t="shared" ref="I4:I20" si="1">H4-E4</f>
        <v>3250</v>
      </c>
      <c r="J4" s="54">
        <f>I4/H4</f>
        <v>0.9285714285714286</v>
      </c>
    </row>
    <row r="5" spans="1:14" x14ac:dyDescent="0.25">
      <c r="A5" s="2" t="s">
        <v>126</v>
      </c>
      <c r="B5" t="s">
        <v>32</v>
      </c>
      <c r="C5" s="3">
        <v>6437.75</v>
      </c>
      <c r="D5" s="3">
        <v>568.79</v>
      </c>
      <c r="E5" s="20">
        <v>2000</v>
      </c>
      <c r="F5" s="3">
        <v>0</v>
      </c>
      <c r="G5" s="12">
        <f t="shared" si="0"/>
        <v>0</v>
      </c>
      <c r="H5" s="3">
        <v>1000</v>
      </c>
      <c r="I5" s="3">
        <f t="shared" si="1"/>
        <v>-1000</v>
      </c>
      <c r="J5" s="54">
        <f t="shared" ref="J5:J18" si="2">I5/H5</f>
        <v>-1</v>
      </c>
    </row>
    <row r="6" spans="1:14" x14ac:dyDescent="0.25">
      <c r="A6" s="2" t="s">
        <v>127</v>
      </c>
      <c r="B6" t="s">
        <v>40</v>
      </c>
      <c r="C6" s="3">
        <v>175</v>
      </c>
      <c r="D6" s="3">
        <v>249.47</v>
      </c>
      <c r="E6" s="20">
        <v>250</v>
      </c>
      <c r="F6" s="3">
        <v>24.1</v>
      </c>
      <c r="G6" s="12">
        <f t="shared" si="0"/>
        <v>9.64E-2</v>
      </c>
      <c r="H6" s="3">
        <f t="shared" ref="H6:H20" si="3">E6</f>
        <v>250</v>
      </c>
      <c r="I6" s="3">
        <f t="shared" si="1"/>
        <v>0</v>
      </c>
      <c r="J6" s="54" t="s">
        <v>490</v>
      </c>
    </row>
    <row r="7" spans="1:14" x14ac:dyDescent="0.25">
      <c r="A7" s="2" t="s">
        <v>128</v>
      </c>
      <c r="B7" t="s">
        <v>129</v>
      </c>
      <c r="C7" s="3">
        <v>0</v>
      </c>
      <c r="D7" s="3">
        <v>0</v>
      </c>
      <c r="E7" s="20">
        <v>16000</v>
      </c>
      <c r="F7" s="3">
        <v>13237.6</v>
      </c>
      <c r="G7" s="12">
        <f t="shared" si="0"/>
        <v>0.82735000000000003</v>
      </c>
      <c r="H7" s="3">
        <v>18000</v>
      </c>
      <c r="I7" s="3">
        <f t="shared" si="1"/>
        <v>2000</v>
      </c>
      <c r="J7" s="54">
        <f t="shared" si="2"/>
        <v>0.1111111111111111</v>
      </c>
    </row>
    <row r="8" spans="1:14" x14ac:dyDescent="0.25">
      <c r="A8" s="2" t="s">
        <v>130</v>
      </c>
      <c r="B8" t="s">
        <v>131</v>
      </c>
      <c r="C8" s="3">
        <v>485016.74</v>
      </c>
      <c r="D8" s="3">
        <v>448275.36</v>
      </c>
      <c r="E8" s="20">
        <v>520000</v>
      </c>
      <c r="F8" s="3">
        <v>369345.68</v>
      </c>
      <c r="G8" s="12">
        <f t="shared" si="0"/>
        <v>0.71028015384615384</v>
      </c>
      <c r="H8" s="13">
        <v>570000</v>
      </c>
      <c r="I8" s="3">
        <f t="shared" si="1"/>
        <v>50000</v>
      </c>
      <c r="J8" s="54">
        <f t="shared" si="2"/>
        <v>8.771929824561403E-2</v>
      </c>
    </row>
    <row r="9" spans="1:14" x14ac:dyDescent="0.25">
      <c r="A9" s="2" t="s">
        <v>132</v>
      </c>
      <c r="B9" t="s">
        <v>133</v>
      </c>
      <c r="C9" s="3">
        <v>179613.8</v>
      </c>
      <c r="D9" s="3">
        <v>175972.82</v>
      </c>
      <c r="E9" s="20">
        <v>210000</v>
      </c>
      <c r="F9" s="3">
        <v>140173.70000000001</v>
      </c>
      <c r="G9" s="12">
        <f t="shared" si="0"/>
        <v>0.66749380952380954</v>
      </c>
      <c r="H9" s="3">
        <v>229000</v>
      </c>
      <c r="I9" s="3">
        <f t="shared" si="1"/>
        <v>19000</v>
      </c>
      <c r="J9" s="54">
        <f t="shared" si="2"/>
        <v>8.296943231441048E-2</v>
      </c>
    </row>
    <row r="10" spans="1:14" x14ac:dyDescent="0.25">
      <c r="A10" s="2" t="s">
        <v>134</v>
      </c>
      <c r="B10" t="s">
        <v>135</v>
      </c>
      <c r="C10" s="3">
        <v>5854.76</v>
      </c>
      <c r="D10" s="3">
        <v>5991.74</v>
      </c>
      <c r="E10" s="20">
        <v>6000</v>
      </c>
      <c r="F10" s="3">
        <v>4314.9399999999996</v>
      </c>
      <c r="G10" s="12">
        <f t="shared" si="0"/>
        <v>0.71915666666666656</v>
      </c>
      <c r="H10" s="3">
        <f t="shared" si="3"/>
        <v>6000</v>
      </c>
      <c r="I10" s="3">
        <f t="shared" si="1"/>
        <v>0</v>
      </c>
      <c r="J10" s="54"/>
    </row>
    <row r="11" spans="1:14" x14ac:dyDescent="0.25">
      <c r="A11" s="2" t="s">
        <v>136</v>
      </c>
      <c r="B11" t="s">
        <v>137</v>
      </c>
      <c r="C11" s="3">
        <v>23061</v>
      </c>
      <c r="D11" s="3">
        <v>23373</v>
      </c>
      <c r="E11" s="20">
        <v>25000</v>
      </c>
      <c r="F11" s="3">
        <v>16390.48</v>
      </c>
      <c r="G11" s="12">
        <f t="shared" si="0"/>
        <v>0.65561919999999996</v>
      </c>
      <c r="H11" s="3">
        <f t="shared" si="3"/>
        <v>25000</v>
      </c>
      <c r="I11" s="3">
        <f t="shared" si="1"/>
        <v>0</v>
      </c>
      <c r="J11" s="54"/>
    </row>
    <row r="12" spans="1:14" x14ac:dyDescent="0.25">
      <c r="A12" s="2" t="s">
        <v>138</v>
      </c>
      <c r="B12" t="s">
        <v>139</v>
      </c>
      <c r="C12" s="3">
        <v>261558.57</v>
      </c>
      <c r="D12" s="3">
        <v>263341.95</v>
      </c>
      <c r="E12" s="20">
        <v>272000</v>
      </c>
      <c r="F12" s="3">
        <v>207319.84</v>
      </c>
      <c r="G12" s="12">
        <f t="shared" si="0"/>
        <v>0.76220529411764704</v>
      </c>
      <c r="H12" s="3">
        <f t="shared" si="3"/>
        <v>272000</v>
      </c>
      <c r="I12" s="3">
        <f t="shared" si="1"/>
        <v>0</v>
      </c>
      <c r="J12" s="54"/>
    </row>
    <row r="13" spans="1:14" x14ac:dyDescent="0.25">
      <c r="A13" s="2" t="s">
        <v>140</v>
      </c>
      <c r="B13" t="s">
        <v>141</v>
      </c>
      <c r="C13" s="3">
        <v>0</v>
      </c>
      <c r="D13" s="3">
        <v>0</v>
      </c>
      <c r="E13" s="20">
        <v>4000</v>
      </c>
      <c r="F13" s="3">
        <v>1159.95</v>
      </c>
      <c r="G13" s="12">
        <f t="shared" si="0"/>
        <v>0.28998750000000001</v>
      </c>
      <c r="H13" s="3">
        <f t="shared" si="3"/>
        <v>4000</v>
      </c>
      <c r="I13" s="3">
        <f t="shared" si="1"/>
        <v>0</v>
      </c>
      <c r="J13" s="54"/>
    </row>
    <row r="14" spans="1:14" x14ac:dyDescent="0.25">
      <c r="A14" s="2" t="s">
        <v>142</v>
      </c>
      <c r="B14" t="s">
        <v>143</v>
      </c>
      <c r="C14" s="3">
        <v>11535.56</v>
      </c>
      <c r="D14" s="3">
        <v>4260.2299999999996</v>
      </c>
      <c r="E14" s="20">
        <v>1000</v>
      </c>
      <c r="F14" s="3">
        <v>1640.22</v>
      </c>
      <c r="G14" s="12">
        <f t="shared" si="0"/>
        <v>1.64022</v>
      </c>
      <c r="H14" s="3">
        <v>3000</v>
      </c>
      <c r="I14" s="3">
        <f t="shared" si="1"/>
        <v>2000</v>
      </c>
      <c r="J14" s="54">
        <f t="shared" si="2"/>
        <v>0.66666666666666663</v>
      </c>
    </row>
    <row r="15" spans="1:14" x14ac:dyDescent="0.25">
      <c r="A15" s="2" t="s">
        <v>144</v>
      </c>
      <c r="B15" t="s">
        <v>145</v>
      </c>
      <c r="C15" s="3">
        <v>1647.2</v>
      </c>
      <c r="D15" s="3">
        <v>0</v>
      </c>
      <c r="E15" s="20">
        <v>1200</v>
      </c>
      <c r="F15" s="3">
        <v>-952.8</v>
      </c>
      <c r="G15" s="12">
        <f t="shared" si="0"/>
        <v>-0.79399999999999993</v>
      </c>
      <c r="H15" s="3">
        <v>3000</v>
      </c>
      <c r="I15" s="3">
        <f t="shared" si="1"/>
        <v>1800</v>
      </c>
      <c r="J15" s="54">
        <f t="shared" si="2"/>
        <v>0.6</v>
      </c>
    </row>
    <row r="16" spans="1:14" x14ac:dyDescent="0.25">
      <c r="A16" s="2" t="s">
        <v>146</v>
      </c>
      <c r="B16" t="s">
        <v>147</v>
      </c>
      <c r="C16" s="3">
        <v>3605.55</v>
      </c>
      <c r="D16" s="3">
        <v>2800</v>
      </c>
      <c r="E16" s="20">
        <v>4000</v>
      </c>
      <c r="F16" s="3">
        <v>1983.12</v>
      </c>
      <c r="G16" s="12">
        <f t="shared" si="0"/>
        <v>0.49578</v>
      </c>
      <c r="H16" s="3">
        <f t="shared" si="3"/>
        <v>4000</v>
      </c>
      <c r="I16" s="3">
        <f t="shared" si="1"/>
        <v>0</v>
      </c>
      <c r="J16" s="54" t="s">
        <v>490</v>
      </c>
    </row>
    <row r="17" spans="1:10" x14ac:dyDescent="0.25">
      <c r="A17" s="2" t="s">
        <v>148</v>
      </c>
      <c r="B17" t="s">
        <v>149</v>
      </c>
      <c r="C17" s="3">
        <v>-40.29</v>
      </c>
      <c r="D17" s="3">
        <v>0</v>
      </c>
      <c r="E17" s="20">
        <v>15000</v>
      </c>
      <c r="F17" s="3">
        <v>8332</v>
      </c>
      <c r="G17" s="12">
        <f t="shared" si="0"/>
        <v>0.55546666666666666</v>
      </c>
      <c r="H17" s="3">
        <f t="shared" si="3"/>
        <v>15000</v>
      </c>
      <c r="I17" s="3">
        <f t="shared" si="1"/>
        <v>0</v>
      </c>
      <c r="J17" s="54" t="s">
        <v>490</v>
      </c>
    </row>
    <row r="18" spans="1:10" x14ac:dyDescent="0.25">
      <c r="A18" s="2" t="s">
        <v>150</v>
      </c>
      <c r="B18" t="s">
        <v>151</v>
      </c>
      <c r="C18" s="3">
        <v>0</v>
      </c>
      <c r="D18" s="3">
        <v>0</v>
      </c>
      <c r="E18" s="20">
        <v>0</v>
      </c>
      <c r="F18" s="3">
        <v>1175</v>
      </c>
      <c r="G18" s="12">
        <v>0</v>
      </c>
      <c r="H18" s="3">
        <v>1875</v>
      </c>
      <c r="I18" s="3">
        <f t="shared" si="1"/>
        <v>1875</v>
      </c>
      <c r="J18" s="54">
        <f t="shared" si="2"/>
        <v>1</v>
      </c>
    </row>
    <row r="19" spans="1:10" x14ac:dyDescent="0.25">
      <c r="A19" s="2" t="s">
        <v>152</v>
      </c>
      <c r="B19" t="s">
        <v>153</v>
      </c>
      <c r="C19" s="3">
        <v>0</v>
      </c>
      <c r="D19" s="3">
        <v>0</v>
      </c>
      <c r="E19" s="20">
        <v>500</v>
      </c>
      <c r="F19" s="3">
        <v>75</v>
      </c>
      <c r="G19" s="12">
        <f t="shared" si="0"/>
        <v>0.15</v>
      </c>
      <c r="H19" s="3">
        <f t="shared" si="3"/>
        <v>500</v>
      </c>
      <c r="I19" s="3">
        <f t="shared" si="1"/>
        <v>0</v>
      </c>
      <c r="J19" s="54" t="s">
        <v>490</v>
      </c>
    </row>
    <row r="20" spans="1:10" x14ac:dyDescent="0.25">
      <c r="A20" s="14" t="s">
        <v>154</v>
      </c>
      <c r="B20" s="15" t="s">
        <v>155</v>
      </c>
      <c r="C20" s="16">
        <v>-346.98</v>
      </c>
      <c r="D20" s="16">
        <v>0</v>
      </c>
      <c r="E20" s="23">
        <v>1000</v>
      </c>
      <c r="F20" s="16">
        <v>-1014.95</v>
      </c>
      <c r="G20" s="17">
        <f t="shared" si="0"/>
        <v>-1.01495</v>
      </c>
      <c r="H20" s="16">
        <f t="shared" si="3"/>
        <v>1000</v>
      </c>
      <c r="I20" s="16">
        <f t="shared" si="1"/>
        <v>0</v>
      </c>
      <c r="J20" s="54" t="s">
        <v>490</v>
      </c>
    </row>
    <row r="21" spans="1:10" x14ac:dyDescent="0.25">
      <c r="C21" s="20">
        <f t="shared" ref="C21:D21" si="4">SUM(C4:C20)</f>
        <v>978361.12000000011</v>
      </c>
      <c r="D21" s="20">
        <f t="shared" si="4"/>
        <v>925129.12999999989</v>
      </c>
      <c r="E21" s="20">
        <f>SUM(E4:E20)</f>
        <v>1078200</v>
      </c>
      <c r="F21" s="20">
        <f t="shared" ref="F21:I21" si="5">SUM(F4:F20)</f>
        <v>764354.73999999987</v>
      </c>
      <c r="G21" s="12">
        <f t="shared" si="0"/>
        <v>0.70891739936931908</v>
      </c>
      <c r="H21" s="20">
        <f t="shared" si="5"/>
        <v>1157125</v>
      </c>
      <c r="I21" s="20">
        <f t="shared" si="5"/>
        <v>78925</v>
      </c>
    </row>
  </sheetData>
  <mergeCells count="1">
    <mergeCell ref="E1:F1"/>
  </mergeCells>
  <pageMargins left="0" right="0" top="0" bottom="0.5" header="0.3" footer="0.3"/>
  <pageSetup orientation="landscape" r:id="rId1"/>
  <headerFooter>
    <oddFooter>&amp;C&amp;A&amp;R&amp;P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658D1-4B61-43C1-893F-8821E88083E0}">
  <dimension ref="A1:N48"/>
  <sheetViews>
    <sheetView zoomScaleNormal="100" workbookViewId="0">
      <pane ySplit="2" topLeftCell="A21" activePane="bottomLeft" state="frozen"/>
      <selection activeCell="D27" sqref="D27"/>
      <selection pane="bottomLeft" activeCell="E50" sqref="E50"/>
    </sheetView>
  </sheetViews>
  <sheetFormatPr defaultRowHeight="15" x14ac:dyDescent="0.25"/>
  <cols>
    <col min="1" max="1" width="10.42578125" style="1" customWidth="1"/>
    <col min="2" max="2" width="31.85546875" customWidth="1"/>
    <col min="3" max="4" width="13.140625" style="3" customWidth="1"/>
    <col min="5" max="5" width="13.140625" style="20" customWidth="1"/>
    <col min="6" max="6" width="13" style="3" customWidth="1"/>
    <col min="7" max="7" width="10.85546875" style="3" customWidth="1"/>
    <col min="8" max="8" width="11.7109375" style="3" bestFit="1" customWidth="1"/>
    <col min="9" max="9" width="10.5703125" style="3" bestFit="1" customWidth="1"/>
    <col min="10" max="10" width="7.85546875" style="3" bestFit="1" customWidth="1"/>
    <col min="11" max="14" width="14.7109375" style="3" customWidth="1"/>
  </cols>
  <sheetData>
    <row r="1" spans="1:14" s="5" customFormat="1" x14ac:dyDescent="0.25">
      <c r="A1" s="6"/>
      <c r="B1" s="7"/>
      <c r="C1" s="4" t="s">
        <v>485</v>
      </c>
      <c r="D1" s="4" t="s">
        <v>484</v>
      </c>
      <c r="E1" s="61" t="s">
        <v>486</v>
      </c>
      <c r="F1" s="61"/>
      <c r="G1" s="4"/>
      <c r="H1" s="4" t="s">
        <v>487</v>
      </c>
      <c r="I1" s="4"/>
      <c r="J1" s="4"/>
      <c r="K1" s="4"/>
      <c r="L1" s="4"/>
      <c r="M1" s="4"/>
      <c r="N1" s="4"/>
    </row>
    <row r="2" spans="1:14" s="11" customFormat="1" ht="28.5" customHeight="1" x14ac:dyDescent="0.25">
      <c r="A2" s="8" t="s">
        <v>0</v>
      </c>
      <c r="B2" s="9" t="s">
        <v>1</v>
      </c>
      <c r="C2" s="10" t="s">
        <v>3</v>
      </c>
      <c r="D2" s="10" t="s">
        <v>3</v>
      </c>
      <c r="E2" s="22" t="s">
        <v>2</v>
      </c>
      <c r="F2" s="10" t="s">
        <v>491</v>
      </c>
      <c r="G2" s="10" t="s">
        <v>489</v>
      </c>
      <c r="H2" s="10" t="s">
        <v>488</v>
      </c>
      <c r="I2" s="10" t="s">
        <v>505</v>
      </c>
      <c r="J2" s="10" t="s">
        <v>523</v>
      </c>
      <c r="K2" s="10"/>
      <c r="L2" s="10"/>
      <c r="M2" s="10"/>
      <c r="N2" s="10"/>
    </row>
    <row r="4" spans="1:14" x14ac:dyDescent="0.25">
      <c r="A4" s="2" t="s">
        <v>407</v>
      </c>
      <c r="B4" t="s">
        <v>408</v>
      </c>
      <c r="C4" s="3">
        <v>74359.86</v>
      </c>
      <c r="D4" s="3">
        <v>98328.38</v>
      </c>
      <c r="E4" s="20">
        <v>127620</v>
      </c>
      <c r="F4" s="3">
        <v>82388.06</v>
      </c>
      <c r="G4" s="12">
        <f t="shared" ref="G4:G45" si="0">F4/E4</f>
        <v>0.64557326437862406</v>
      </c>
      <c r="H4" s="3">
        <f>138098+181</f>
        <v>138279</v>
      </c>
      <c r="I4" s="3">
        <f t="shared" ref="I4:I45" si="1">H4-E4</f>
        <v>10659</v>
      </c>
      <c r="J4" s="12">
        <f>I4/H4</f>
        <v>7.7083288134857791E-2</v>
      </c>
    </row>
    <row r="5" spans="1:14" x14ac:dyDescent="0.25">
      <c r="A5" s="2" t="s">
        <v>409</v>
      </c>
      <c r="B5" t="s">
        <v>278</v>
      </c>
      <c r="C5" s="3">
        <v>4259.54</v>
      </c>
      <c r="D5" s="3">
        <v>4592.13</v>
      </c>
      <c r="E5" s="20">
        <v>6000</v>
      </c>
      <c r="F5" s="3">
        <v>6263.7</v>
      </c>
      <c r="G5" s="12">
        <f t="shared" si="0"/>
        <v>1.0439499999999999</v>
      </c>
      <c r="H5" s="3">
        <v>6000</v>
      </c>
      <c r="I5" s="3">
        <f t="shared" si="1"/>
        <v>0</v>
      </c>
      <c r="J5" s="12">
        <f t="shared" ref="J5:J43" si="2">I5/H5</f>
        <v>0</v>
      </c>
    </row>
    <row r="6" spans="1:14" x14ac:dyDescent="0.25">
      <c r="A6" s="2" t="s">
        <v>410</v>
      </c>
      <c r="B6" t="s">
        <v>197</v>
      </c>
      <c r="C6" s="3">
        <v>5984.6</v>
      </c>
      <c r="D6" s="3">
        <v>8088.87</v>
      </c>
      <c r="E6" s="20">
        <v>10630</v>
      </c>
      <c r="F6" s="3">
        <v>6832.88</v>
      </c>
      <c r="G6" s="12">
        <f t="shared" si="0"/>
        <v>0.6427920978363123</v>
      </c>
      <c r="H6" s="3">
        <v>11680</v>
      </c>
      <c r="I6" s="3">
        <f t="shared" si="1"/>
        <v>1050</v>
      </c>
      <c r="J6" s="12">
        <f t="shared" si="2"/>
        <v>8.9897260273972601E-2</v>
      </c>
    </row>
    <row r="7" spans="1:14" x14ac:dyDescent="0.25">
      <c r="A7" s="2" t="s">
        <v>411</v>
      </c>
      <c r="B7" t="s">
        <v>165</v>
      </c>
      <c r="C7" s="3">
        <v>5473.89</v>
      </c>
      <c r="D7" s="3">
        <v>3345.77</v>
      </c>
      <c r="E7" s="20">
        <v>4780</v>
      </c>
      <c r="F7" s="3">
        <v>2959.64</v>
      </c>
      <c r="G7" s="12">
        <f t="shared" si="0"/>
        <v>0.6191715481171548</v>
      </c>
      <c r="H7" s="3">
        <v>9053</v>
      </c>
      <c r="I7" s="3">
        <f t="shared" si="1"/>
        <v>4273</v>
      </c>
      <c r="J7" s="12">
        <f t="shared" si="2"/>
        <v>0.4719982326300674</v>
      </c>
    </row>
    <row r="8" spans="1:14" x14ac:dyDescent="0.25">
      <c r="A8" s="2" t="s">
        <v>412</v>
      </c>
      <c r="B8" t="s">
        <v>323</v>
      </c>
      <c r="C8" s="3">
        <v>0</v>
      </c>
      <c r="D8" s="3">
        <v>1395</v>
      </c>
      <c r="E8" s="20">
        <v>2200</v>
      </c>
      <c r="F8" s="3">
        <v>2070</v>
      </c>
      <c r="G8" s="12">
        <f t="shared" si="0"/>
        <v>0.94090909090909092</v>
      </c>
      <c r="H8" s="3">
        <f t="shared" ref="H8:H45" si="3">E8</f>
        <v>2200</v>
      </c>
      <c r="I8" s="3">
        <f t="shared" si="1"/>
        <v>0</v>
      </c>
      <c r="J8" s="12">
        <f t="shared" si="2"/>
        <v>0</v>
      </c>
    </row>
    <row r="9" spans="1:14" x14ac:dyDescent="0.25">
      <c r="A9" s="2" t="s">
        <v>413</v>
      </c>
      <c r="B9" t="s">
        <v>167</v>
      </c>
      <c r="C9" s="3">
        <v>15722.03</v>
      </c>
      <c r="D9" s="3">
        <v>24510.23</v>
      </c>
      <c r="E9" s="20">
        <v>21730</v>
      </c>
      <c r="F9" s="3">
        <v>15183.04</v>
      </c>
      <c r="G9" s="12">
        <f t="shared" si="0"/>
        <v>0.69871329958582606</v>
      </c>
      <c r="H9" s="3">
        <v>22375</v>
      </c>
      <c r="I9" s="3">
        <f t="shared" si="1"/>
        <v>645</v>
      </c>
      <c r="J9" s="12">
        <f t="shared" si="2"/>
        <v>2.8826815642458099E-2</v>
      </c>
    </row>
    <row r="10" spans="1:14" x14ac:dyDescent="0.25">
      <c r="A10" s="2" t="s">
        <v>414</v>
      </c>
      <c r="B10" t="s">
        <v>169</v>
      </c>
      <c r="C10" s="3">
        <v>1944.44</v>
      </c>
      <c r="D10" s="3">
        <v>3443.48</v>
      </c>
      <c r="E10" s="20">
        <v>1000</v>
      </c>
      <c r="F10" s="3">
        <v>241.34</v>
      </c>
      <c r="G10" s="12">
        <f t="shared" si="0"/>
        <v>0.24134</v>
      </c>
      <c r="H10" s="3">
        <f t="shared" si="3"/>
        <v>1000</v>
      </c>
      <c r="I10" s="3">
        <f t="shared" si="1"/>
        <v>0</v>
      </c>
      <c r="J10" s="12" t="s">
        <v>490</v>
      </c>
    </row>
    <row r="11" spans="1:14" x14ac:dyDescent="0.25">
      <c r="A11" s="2" t="s">
        <v>415</v>
      </c>
      <c r="B11" t="s">
        <v>171</v>
      </c>
      <c r="C11" s="3">
        <v>1445</v>
      </c>
      <c r="D11" s="3">
        <v>1670</v>
      </c>
      <c r="E11" s="20">
        <v>1850</v>
      </c>
      <c r="F11" s="3">
        <v>1618.75</v>
      </c>
      <c r="G11" s="12">
        <f t="shared" si="0"/>
        <v>0.875</v>
      </c>
      <c r="H11" s="3">
        <f t="shared" si="3"/>
        <v>1850</v>
      </c>
      <c r="I11" s="3">
        <f t="shared" si="1"/>
        <v>0</v>
      </c>
      <c r="J11" s="12" t="s">
        <v>490</v>
      </c>
    </row>
    <row r="12" spans="1:14" x14ac:dyDescent="0.25">
      <c r="A12" s="2" t="s">
        <v>416</v>
      </c>
      <c r="B12" t="s">
        <v>209</v>
      </c>
      <c r="C12" s="3">
        <v>1630.01</v>
      </c>
      <c r="D12" s="3">
        <v>2897.31</v>
      </c>
      <c r="E12" s="20">
        <v>2000</v>
      </c>
      <c r="F12" s="3">
        <v>1831.43</v>
      </c>
      <c r="G12" s="12">
        <f t="shared" si="0"/>
        <v>0.91571500000000006</v>
      </c>
      <c r="H12" s="3">
        <v>3000</v>
      </c>
      <c r="I12" s="3">
        <f t="shared" si="1"/>
        <v>1000</v>
      </c>
      <c r="J12" s="12">
        <f t="shared" si="2"/>
        <v>0.33333333333333331</v>
      </c>
    </row>
    <row r="13" spans="1:14" x14ac:dyDescent="0.25">
      <c r="A13" s="2" t="s">
        <v>417</v>
      </c>
      <c r="B13" t="s">
        <v>212</v>
      </c>
      <c r="C13" s="3">
        <v>2578.3200000000002</v>
      </c>
      <c r="D13" s="3">
        <v>2855.56</v>
      </c>
      <c r="E13" s="20">
        <v>2500</v>
      </c>
      <c r="F13" s="3">
        <v>2497.5</v>
      </c>
      <c r="G13" s="12">
        <f t="shared" si="0"/>
        <v>0.999</v>
      </c>
      <c r="H13" s="3">
        <v>3300</v>
      </c>
      <c r="I13" s="3">
        <f t="shared" si="1"/>
        <v>800</v>
      </c>
      <c r="J13" s="12">
        <f t="shared" si="2"/>
        <v>0.24242424242424243</v>
      </c>
    </row>
    <row r="14" spans="1:14" x14ac:dyDescent="0.25">
      <c r="A14" s="2" t="s">
        <v>418</v>
      </c>
      <c r="B14" t="s">
        <v>175</v>
      </c>
      <c r="C14" s="3">
        <v>742.5</v>
      </c>
      <c r="D14" s="3">
        <v>2564.87</v>
      </c>
      <c r="E14" s="20">
        <v>2800</v>
      </c>
      <c r="F14" s="3">
        <v>2544.27</v>
      </c>
      <c r="G14" s="12">
        <f t="shared" si="0"/>
        <v>0.90866785714285714</v>
      </c>
      <c r="H14" s="3">
        <f t="shared" si="3"/>
        <v>2800</v>
      </c>
      <c r="I14" s="3">
        <f t="shared" si="1"/>
        <v>0</v>
      </c>
      <c r="J14" s="12" t="s">
        <v>490</v>
      </c>
    </row>
    <row r="15" spans="1:14" x14ac:dyDescent="0.25">
      <c r="A15" s="2" t="s">
        <v>419</v>
      </c>
      <c r="B15" t="s">
        <v>420</v>
      </c>
      <c r="C15" s="3">
        <v>0</v>
      </c>
      <c r="D15" s="3">
        <v>67.599999999999994</v>
      </c>
      <c r="E15" s="20">
        <v>100</v>
      </c>
      <c r="F15" s="3">
        <v>0</v>
      </c>
      <c r="G15" s="12">
        <f t="shared" si="0"/>
        <v>0</v>
      </c>
      <c r="H15" s="3">
        <f t="shared" si="3"/>
        <v>100</v>
      </c>
      <c r="I15" s="3">
        <f t="shared" si="1"/>
        <v>0</v>
      </c>
      <c r="J15" s="12" t="s">
        <v>490</v>
      </c>
    </row>
    <row r="16" spans="1:14" x14ac:dyDescent="0.25">
      <c r="A16" s="2" t="s">
        <v>421</v>
      </c>
      <c r="B16" t="s">
        <v>422</v>
      </c>
      <c r="C16" s="3">
        <v>0</v>
      </c>
      <c r="D16" s="3">
        <v>0</v>
      </c>
      <c r="E16" s="20">
        <v>4200</v>
      </c>
      <c r="F16" s="3">
        <v>4060.9</v>
      </c>
      <c r="G16" s="12">
        <f t="shared" si="0"/>
        <v>0.9668809523809524</v>
      </c>
      <c r="H16" s="3">
        <v>4500</v>
      </c>
      <c r="I16" s="3">
        <f t="shared" si="1"/>
        <v>300</v>
      </c>
      <c r="J16" s="12">
        <f t="shared" si="2"/>
        <v>6.6666666666666666E-2</v>
      </c>
    </row>
    <row r="17" spans="1:10" x14ac:dyDescent="0.25">
      <c r="A17" s="2" t="s">
        <v>423</v>
      </c>
      <c r="B17" t="s">
        <v>424</v>
      </c>
      <c r="C17" s="3">
        <v>0</v>
      </c>
      <c r="D17" s="3">
        <v>0</v>
      </c>
      <c r="E17" s="20">
        <v>6500</v>
      </c>
      <c r="F17" s="3">
        <v>4057.37</v>
      </c>
      <c r="G17" s="12">
        <f t="shared" si="0"/>
        <v>0.62421076923076924</v>
      </c>
      <c r="H17" s="3">
        <f t="shared" si="3"/>
        <v>6500</v>
      </c>
      <c r="I17" s="3">
        <f t="shared" si="1"/>
        <v>0</v>
      </c>
      <c r="J17" s="12" t="s">
        <v>490</v>
      </c>
    </row>
    <row r="18" spans="1:10" x14ac:dyDescent="0.25">
      <c r="A18" s="2" t="s">
        <v>425</v>
      </c>
      <c r="B18" t="s">
        <v>216</v>
      </c>
      <c r="C18" s="3">
        <v>68563.03</v>
      </c>
      <c r="D18" s="3">
        <v>73254.55</v>
      </c>
      <c r="E18" s="20">
        <v>65000</v>
      </c>
      <c r="F18" s="3">
        <v>49449.7</v>
      </c>
      <c r="G18" s="12">
        <f t="shared" si="0"/>
        <v>0.76076461538461537</v>
      </c>
      <c r="H18" s="3">
        <f>65000*1.025</f>
        <v>66625</v>
      </c>
      <c r="I18" s="3">
        <f t="shared" si="1"/>
        <v>1625</v>
      </c>
      <c r="J18" s="12">
        <f t="shared" si="2"/>
        <v>2.4390243902439025E-2</v>
      </c>
    </row>
    <row r="19" spans="1:10" x14ac:dyDescent="0.25">
      <c r="A19" s="2" t="s">
        <v>426</v>
      </c>
      <c r="B19" t="s">
        <v>220</v>
      </c>
      <c r="C19" s="3">
        <v>6705.97</v>
      </c>
      <c r="D19" s="3">
        <v>7406.55</v>
      </c>
      <c r="E19" s="20">
        <v>7700</v>
      </c>
      <c r="F19" s="3">
        <v>7691.54</v>
      </c>
      <c r="G19" s="12">
        <f t="shared" si="0"/>
        <v>0.99890129870129873</v>
      </c>
      <c r="H19" s="3">
        <v>7800</v>
      </c>
      <c r="I19" s="3">
        <f t="shared" si="1"/>
        <v>100</v>
      </c>
      <c r="J19" s="12">
        <f t="shared" si="2"/>
        <v>1.282051282051282E-2</v>
      </c>
    </row>
    <row r="20" spans="1:10" x14ac:dyDescent="0.25">
      <c r="A20" s="2" t="s">
        <v>427</v>
      </c>
      <c r="B20" t="s">
        <v>179</v>
      </c>
      <c r="C20" s="3">
        <v>3117.83</v>
      </c>
      <c r="D20" s="3">
        <v>1807.23</v>
      </c>
      <c r="E20" s="20">
        <v>2925</v>
      </c>
      <c r="F20" s="3">
        <v>2914.42</v>
      </c>
      <c r="G20" s="12">
        <f t="shared" si="0"/>
        <v>0.99638290598290602</v>
      </c>
      <c r="H20" s="3">
        <v>3800</v>
      </c>
      <c r="I20" s="3">
        <f t="shared" si="1"/>
        <v>875</v>
      </c>
      <c r="J20" s="12">
        <f t="shared" si="2"/>
        <v>0.23026315789473684</v>
      </c>
    </row>
    <row r="21" spans="1:10" x14ac:dyDescent="0.25">
      <c r="A21" s="2" t="s">
        <v>428</v>
      </c>
      <c r="B21" t="s">
        <v>429</v>
      </c>
      <c r="C21" s="3">
        <v>5470.16</v>
      </c>
      <c r="D21" s="3">
        <v>1838.3</v>
      </c>
      <c r="E21" s="20">
        <v>5200</v>
      </c>
      <c r="F21" s="3">
        <v>5148.78</v>
      </c>
      <c r="G21" s="12">
        <f t="shared" si="0"/>
        <v>0.99014999999999997</v>
      </c>
      <c r="H21" s="3">
        <v>6000</v>
      </c>
      <c r="I21" s="3">
        <f t="shared" si="1"/>
        <v>800</v>
      </c>
      <c r="J21" s="12">
        <f t="shared" si="2"/>
        <v>0.13333333333333333</v>
      </c>
    </row>
    <row r="22" spans="1:10" x14ac:dyDescent="0.25">
      <c r="A22" s="2" t="s">
        <v>430</v>
      </c>
      <c r="B22" t="s">
        <v>431</v>
      </c>
      <c r="C22" s="3">
        <v>0</v>
      </c>
      <c r="D22" s="3">
        <v>4364.92</v>
      </c>
      <c r="E22" s="20">
        <v>3000</v>
      </c>
      <c r="F22" s="3">
        <v>2700</v>
      </c>
      <c r="G22" s="12">
        <f t="shared" si="0"/>
        <v>0.9</v>
      </c>
      <c r="H22" s="3">
        <v>2500</v>
      </c>
      <c r="I22" s="3">
        <f t="shared" si="1"/>
        <v>-500</v>
      </c>
      <c r="J22" s="12">
        <f t="shared" si="2"/>
        <v>-0.2</v>
      </c>
    </row>
    <row r="23" spans="1:10" x14ac:dyDescent="0.25">
      <c r="A23" s="2" t="s">
        <v>432</v>
      </c>
      <c r="B23" t="s">
        <v>433</v>
      </c>
      <c r="C23" s="3">
        <v>180</v>
      </c>
      <c r="D23" s="3">
        <v>281</v>
      </c>
      <c r="E23" s="20">
        <v>300</v>
      </c>
      <c r="F23" s="3">
        <v>210</v>
      </c>
      <c r="G23" s="12">
        <f t="shared" si="0"/>
        <v>0.7</v>
      </c>
      <c r="H23" s="3">
        <f t="shared" si="3"/>
        <v>300</v>
      </c>
      <c r="I23" s="3">
        <f t="shared" si="1"/>
        <v>0</v>
      </c>
      <c r="J23" s="12" t="s">
        <v>490</v>
      </c>
    </row>
    <row r="24" spans="1:10" x14ac:dyDescent="0.25">
      <c r="A24" s="2" t="s">
        <v>434</v>
      </c>
      <c r="B24" t="s">
        <v>233</v>
      </c>
      <c r="C24" s="3">
        <v>9300</v>
      </c>
      <c r="D24" s="3">
        <v>9300</v>
      </c>
      <c r="E24" s="20">
        <v>9300</v>
      </c>
      <c r="F24" s="3">
        <v>9300</v>
      </c>
      <c r="G24" s="12">
        <f t="shared" si="0"/>
        <v>1</v>
      </c>
      <c r="H24" s="3">
        <v>9500</v>
      </c>
      <c r="I24" s="3">
        <f t="shared" si="1"/>
        <v>200</v>
      </c>
      <c r="J24" s="12">
        <f t="shared" si="2"/>
        <v>2.1052631578947368E-2</v>
      </c>
    </row>
    <row r="25" spans="1:10" x14ac:dyDescent="0.25">
      <c r="A25" s="2" t="s">
        <v>435</v>
      </c>
      <c r="B25" t="s">
        <v>436</v>
      </c>
      <c r="C25" s="3">
        <v>3654.17</v>
      </c>
      <c r="D25" s="3">
        <v>4631.47</v>
      </c>
      <c r="E25" s="20">
        <v>4000</v>
      </c>
      <c r="F25" s="3">
        <v>3802.8</v>
      </c>
      <c r="G25" s="12">
        <f t="shared" si="0"/>
        <v>0.9507000000000001</v>
      </c>
      <c r="H25" s="3">
        <v>4500</v>
      </c>
      <c r="I25" s="3">
        <f t="shared" si="1"/>
        <v>500</v>
      </c>
      <c r="J25" s="12">
        <f t="shared" si="2"/>
        <v>0.1111111111111111</v>
      </c>
    </row>
    <row r="26" spans="1:10" x14ac:dyDescent="0.25">
      <c r="A26" s="2" t="s">
        <v>437</v>
      </c>
      <c r="B26" t="s">
        <v>241</v>
      </c>
      <c r="C26" s="3">
        <v>212.98</v>
      </c>
      <c r="D26" s="3">
        <v>1143.96</v>
      </c>
      <c r="E26" s="20">
        <v>1000</v>
      </c>
      <c r="F26" s="3">
        <v>249.75</v>
      </c>
      <c r="G26" s="12">
        <f t="shared" si="0"/>
        <v>0.24975</v>
      </c>
      <c r="H26" s="3">
        <v>500</v>
      </c>
      <c r="I26" s="3">
        <f t="shared" si="1"/>
        <v>-500</v>
      </c>
      <c r="J26" s="12">
        <f t="shared" si="2"/>
        <v>-1</v>
      </c>
    </row>
    <row r="27" spans="1:10" x14ac:dyDescent="0.25">
      <c r="A27" s="2" t="s">
        <v>438</v>
      </c>
      <c r="B27" t="s">
        <v>189</v>
      </c>
      <c r="C27" s="3">
        <v>0</v>
      </c>
      <c r="D27" s="3">
        <v>0</v>
      </c>
      <c r="E27" s="20">
        <v>500</v>
      </c>
      <c r="F27" s="3">
        <v>36.229999999999997</v>
      </c>
      <c r="G27" s="12">
        <f t="shared" si="0"/>
        <v>7.2459999999999997E-2</v>
      </c>
      <c r="H27" s="3">
        <f t="shared" si="3"/>
        <v>500</v>
      </c>
      <c r="I27" s="3">
        <f t="shared" si="1"/>
        <v>0</v>
      </c>
      <c r="J27" s="12" t="s">
        <v>490</v>
      </c>
    </row>
    <row r="28" spans="1:10" x14ac:dyDescent="0.25">
      <c r="A28" s="2" t="s">
        <v>439</v>
      </c>
      <c r="B28" t="s">
        <v>191</v>
      </c>
      <c r="C28" s="3">
        <v>0</v>
      </c>
      <c r="D28" s="3">
        <v>2323.89</v>
      </c>
      <c r="E28" s="20">
        <v>4500</v>
      </c>
      <c r="F28" s="3">
        <v>5090.83</v>
      </c>
      <c r="G28" s="12">
        <f t="shared" si="0"/>
        <v>1.1312955555555555</v>
      </c>
      <c r="H28" s="3">
        <v>5000</v>
      </c>
      <c r="I28" s="3">
        <f t="shared" si="1"/>
        <v>500</v>
      </c>
      <c r="J28" s="12">
        <f t="shared" si="2"/>
        <v>0.1</v>
      </c>
    </row>
    <row r="29" spans="1:10" x14ac:dyDescent="0.25">
      <c r="A29" s="2" t="s">
        <v>440</v>
      </c>
      <c r="B29" t="s">
        <v>441</v>
      </c>
      <c r="C29" s="3">
        <v>234851.45</v>
      </c>
      <c r="D29" s="3">
        <v>237132.73</v>
      </c>
      <c r="E29" s="20">
        <v>240000</v>
      </c>
      <c r="F29" s="3">
        <v>187187.73</v>
      </c>
      <c r="G29" s="12">
        <f t="shared" si="0"/>
        <v>0.7799488750000001</v>
      </c>
      <c r="H29" s="3">
        <f t="shared" si="3"/>
        <v>240000</v>
      </c>
      <c r="I29" s="3">
        <f t="shared" si="1"/>
        <v>0</v>
      </c>
      <c r="J29" s="12" t="s">
        <v>490</v>
      </c>
    </row>
    <row r="30" spans="1:10" x14ac:dyDescent="0.25">
      <c r="A30" s="2" t="s">
        <v>442</v>
      </c>
      <c r="B30" t="s">
        <v>443</v>
      </c>
      <c r="C30" s="3">
        <v>0</v>
      </c>
      <c r="D30" s="3">
        <v>0</v>
      </c>
      <c r="E30" s="20">
        <v>16600</v>
      </c>
      <c r="F30" s="3">
        <v>11346.96</v>
      </c>
      <c r="G30" s="12">
        <f t="shared" si="0"/>
        <v>0.68355180722891562</v>
      </c>
      <c r="H30" s="3">
        <f>16600*1.025</f>
        <v>17015</v>
      </c>
      <c r="I30" s="3">
        <f t="shared" si="1"/>
        <v>415</v>
      </c>
      <c r="J30" s="12">
        <f t="shared" si="2"/>
        <v>2.4390243902439025E-2</v>
      </c>
    </row>
    <row r="31" spans="1:10" x14ac:dyDescent="0.25">
      <c r="A31" s="2" t="s">
        <v>444</v>
      </c>
      <c r="B31" t="s">
        <v>445</v>
      </c>
      <c r="C31" s="3">
        <v>60633.2</v>
      </c>
      <c r="D31" s="3">
        <v>33193.32</v>
      </c>
      <c r="E31" s="20">
        <v>55000</v>
      </c>
      <c r="F31" s="3">
        <v>56856.639999999999</v>
      </c>
      <c r="G31" s="12">
        <f t="shared" si="0"/>
        <v>1.033757090909091</v>
      </c>
      <c r="H31" s="3">
        <f>65000+3443</f>
        <v>68443</v>
      </c>
      <c r="I31" s="3">
        <f t="shared" si="1"/>
        <v>13443</v>
      </c>
      <c r="J31" s="12">
        <f t="shared" si="2"/>
        <v>0.19641161258273307</v>
      </c>
    </row>
    <row r="32" spans="1:10" x14ac:dyDescent="0.25">
      <c r="A32" s="2" t="s">
        <v>446</v>
      </c>
      <c r="B32" t="s">
        <v>447</v>
      </c>
      <c r="C32" s="3">
        <v>88215.85</v>
      </c>
      <c r="D32" s="3">
        <v>85436.11</v>
      </c>
      <c r="E32" s="20">
        <v>80000</v>
      </c>
      <c r="F32" s="3">
        <v>55023.42</v>
      </c>
      <c r="G32" s="12">
        <f t="shared" si="0"/>
        <v>0.68779274999999995</v>
      </c>
      <c r="H32" s="3">
        <f t="shared" si="3"/>
        <v>80000</v>
      </c>
      <c r="I32" s="3">
        <f t="shared" si="1"/>
        <v>0</v>
      </c>
      <c r="J32" s="12" t="s">
        <v>490</v>
      </c>
    </row>
    <row r="33" spans="1:10" x14ac:dyDescent="0.25">
      <c r="A33" s="2" t="s">
        <v>448</v>
      </c>
      <c r="B33" t="s">
        <v>449</v>
      </c>
      <c r="C33" s="3">
        <v>4526.84</v>
      </c>
      <c r="D33" s="3">
        <v>8636</v>
      </c>
      <c r="E33" s="20">
        <v>7500</v>
      </c>
      <c r="F33" s="3">
        <v>7541.1</v>
      </c>
      <c r="G33" s="12">
        <f t="shared" si="0"/>
        <v>1.0054800000000002</v>
      </c>
      <c r="H33" s="3">
        <v>8000</v>
      </c>
      <c r="I33" s="3">
        <f t="shared" si="1"/>
        <v>500</v>
      </c>
      <c r="J33" s="12">
        <f t="shared" si="2"/>
        <v>6.25E-2</v>
      </c>
    </row>
    <row r="34" spans="1:10" x14ac:dyDescent="0.25">
      <c r="A34" s="2" t="s">
        <v>450</v>
      </c>
      <c r="B34" t="s">
        <v>451</v>
      </c>
      <c r="C34" s="3">
        <v>10778.36</v>
      </c>
      <c r="D34" s="3">
        <v>14515.22</v>
      </c>
      <c r="E34" s="20">
        <v>15000</v>
      </c>
      <c r="F34" s="3">
        <v>7562.9</v>
      </c>
      <c r="G34" s="12">
        <f t="shared" si="0"/>
        <v>0.50419333333333327</v>
      </c>
      <c r="H34" s="3">
        <f t="shared" si="3"/>
        <v>15000</v>
      </c>
      <c r="I34" s="3">
        <f t="shared" si="1"/>
        <v>0</v>
      </c>
      <c r="J34" s="12" t="s">
        <v>490</v>
      </c>
    </row>
    <row r="35" spans="1:10" x14ac:dyDescent="0.25">
      <c r="A35" s="2" t="s">
        <v>452</v>
      </c>
      <c r="B35" t="s">
        <v>453</v>
      </c>
      <c r="C35" s="3">
        <v>82352.34</v>
      </c>
      <c r="D35" s="3">
        <v>82634.42</v>
      </c>
      <c r="E35" s="20">
        <v>55000</v>
      </c>
      <c r="F35" s="3">
        <v>39559.96</v>
      </c>
      <c r="G35" s="12">
        <f t="shared" si="0"/>
        <v>0.71927200000000002</v>
      </c>
      <c r="H35" s="3">
        <f t="shared" si="3"/>
        <v>55000</v>
      </c>
      <c r="I35" s="3">
        <f t="shared" si="1"/>
        <v>0</v>
      </c>
      <c r="J35" s="12" t="s">
        <v>490</v>
      </c>
    </row>
    <row r="36" spans="1:10" x14ac:dyDescent="0.25">
      <c r="A36" s="2" t="s">
        <v>454</v>
      </c>
      <c r="B36" t="s">
        <v>455</v>
      </c>
      <c r="C36" s="3">
        <v>3583.4</v>
      </c>
      <c r="D36" s="3">
        <v>13028.24</v>
      </c>
      <c r="E36" s="20">
        <v>0</v>
      </c>
      <c r="F36" s="3">
        <v>9468.81</v>
      </c>
      <c r="G36" s="12" t="s">
        <v>490</v>
      </c>
      <c r="H36" s="3">
        <f t="shared" si="3"/>
        <v>0</v>
      </c>
      <c r="I36" s="3">
        <f t="shared" si="1"/>
        <v>0</v>
      </c>
      <c r="J36" s="12" t="s">
        <v>490</v>
      </c>
    </row>
    <row r="37" spans="1:10" x14ac:dyDescent="0.25">
      <c r="A37" s="2" t="s">
        <v>456</v>
      </c>
      <c r="B37" t="s">
        <v>457</v>
      </c>
      <c r="C37" s="3">
        <v>5000</v>
      </c>
      <c r="D37" s="3">
        <v>29371.97</v>
      </c>
      <c r="E37" s="20">
        <v>25000</v>
      </c>
      <c r="F37" s="3">
        <v>12245</v>
      </c>
      <c r="G37" s="12">
        <f t="shared" si="0"/>
        <v>0.48980000000000001</v>
      </c>
      <c r="H37" s="3">
        <f t="shared" si="3"/>
        <v>25000</v>
      </c>
      <c r="I37" s="3">
        <f t="shared" si="1"/>
        <v>0</v>
      </c>
      <c r="J37" s="12" t="s">
        <v>490</v>
      </c>
    </row>
    <row r="38" spans="1:10" x14ac:dyDescent="0.25">
      <c r="A38" s="2" t="s">
        <v>458</v>
      </c>
      <c r="B38" t="s">
        <v>498</v>
      </c>
      <c r="C38" s="3">
        <v>0</v>
      </c>
      <c r="D38" s="3">
        <v>0</v>
      </c>
      <c r="E38" s="20">
        <v>43000</v>
      </c>
      <c r="F38" s="3">
        <v>35000</v>
      </c>
      <c r="G38" s="12">
        <f t="shared" si="0"/>
        <v>0.81395348837209303</v>
      </c>
      <c r="H38" s="3">
        <v>44000</v>
      </c>
      <c r="I38" s="3">
        <f t="shared" si="1"/>
        <v>1000</v>
      </c>
      <c r="J38" s="12">
        <f t="shared" si="2"/>
        <v>2.2727272727272728E-2</v>
      </c>
    </row>
    <row r="39" spans="1:10" x14ac:dyDescent="0.25">
      <c r="A39" s="2" t="s">
        <v>459</v>
      </c>
      <c r="B39" t="s">
        <v>460</v>
      </c>
      <c r="C39" s="3">
        <v>0</v>
      </c>
      <c r="D39" s="3">
        <v>0</v>
      </c>
      <c r="E39" s="20">
        <v>29706.95</v>
      </c>
      <c r="F39" s="3">
        <v>0</v>
      </c>
      <c r="G39" s="12">
        <f t="shared" si="0"/>
        <v>0</v>
      </c>
      <c r="H39" s="3">
        <v>31038</v>
      </c>
      <c r="I39" s="3">
        <f t="shared" si="1"/>
        <v>1331.0499999999993</v>
      </c>
      <c r="J39" s="12">
        <f t="shared" si="2"/>
        <v>4.2884528642309405E-2</v>
      </c>
    </row>
    <row r="40" spans="1:10" x14ac:dyDescent="0.25">
      <c r="A40" s="2" t="s">
        <v>461</v>
      </c>
      <c r="B40" t="s">
        <v>499</v>
      </c>
      <c r="C40" s="3">
        <v>27952.400000000001</v>
      </c>
      <c r="D40" s="3">
        <v>26520.560000000001</v>
      </c>
      <c r="E40" s="20">
        <v>13070.41</v>
      </c>
      <c r="F40" s="3">
        <v>14973.56</v>
      </c>
      <c r="G40" s="12">
        <f t="shared" si="0"/>
        <v>1.1456075211106613</v>
      </c>
      <c r="H40" s="3">
        <f>6096.85+5761.35+0.8</f>
        <v>11859</v>
      </c>
      <c r="I40" s="3">
        <f t="shared" si="1"/>
        <v>-1211.4099999999999</v>
      </c>
      <c r="J40" s="12">
        <f t="shared" si="2"/>
        <v>-0.10215110886246731</v>
      </c>
    </row>
    <row r="41" spans="1:10" x14ac:dyDescent="0.25">
      <c r="A41" s="2" t="s">
        <v>462</v>
      </c>
      <c r="B41" t="s">
        <v>463</v>
      </c>
      <c r="C41" s="3">
        <v>18831.82</v>
      </c>
      <c r="D41" s="3">
        <v>17612.63</v>
      </c>
      <c r="E41" s="20">
        <v>16338.83</v>
      </c>
      <c r="F41" s="3">
        <v>0</v>
      </c>
      <c r="G41" s="12">
        <f t="shared" si="0"/>
        <v>0</v>
      </c>
      <c r="H41" s="3">
        <v>15008</v>
      </c>
      <c r="I41" s="3">
        <f t="shared" si="1"/>
        <v>-1330.83</v>
      </c>
      <c r="J41" s="12">
        <f t="shared" si="2"/>
        <v>-8.8674706823027707E-2</v>
      </c>
    </row>
    <row r="42" spans="1:10" x14ac:dyDescent="0.25">
      <c r="A42" s="2" t="s">
        <v>464</v>
      </c>
      <c r="B42" t="s">
        <v>465</v>
      </c>
      <c r="C42" s="3">
        <v>60000</v>
      </c>
      <c r="D42" s="3">
        <v>0</v>
      </c>
      <c r="E42" s="20">
        <v>125000</v>
      </c>
      <c r="F42" s="3">
        <v>0</v>
      </c>
      <c r="G42" s="12">
        <f t="shared" si="0"/>
        <v>0</v>
      </c>
      <c r="H42" s="3">
        <v>125000</v>
      </c>
      <c r="I42" s="3">
        <f t="shared" si="1"/>
        <v>0</v>
      </c>
      <c r="J42" s="12" t="s">
        <v>490</v>
      </c>
    </row>
    <row r="43" spans="1:10" x14ac:dyDescent="0.25">
      <c r="A43" s="2" t="s">
        <v>466</v>
      </c>
      <c r="B43" t="s">
        <v>467</v>
      </c>
      <c r="C43" s="3">
        <v>0</v>
      </c>
      <c r="D43" s="3">
        <v>88670</v>
      </c>
      <c r="E43" s="20">
        <v>105450</v>
      </c>
      <c r="F43" s="3">
        <v>52725</v>
      </c>
      <c r="G43" s="12">
        <f t="shared" si="0"/>
        <v>0.5</v>
      </c>
      <c r="H43" s="3">
        <f>50850*2</f>
        <v>101700</v>
      </c>
      <c r="I43" s="3">
        <f t="shared" si="1"/>
        <v>-3750</v>
      </c>
      <c r="J43" s="12">
        <f t="shared" si="2"/>
        <v>-3.687315634218289E-2</v>
      </c>
    </row>
    <row r="44" spans="1:10" x14ac:dyDescent="0.25">
      <c r="A44" s="2" t="s">
        <v>468</v>
      </c>
      <c r="B44" t="s">
        <v>469</v>
      </c>
      <c r="C44" s="3">
        <v>200</v>
      </c>
      <c r="D44" s="3">
        <v>0</v>
      </c>
      <c r="E44" s="20">
        <v>0</v>
      </c>
      <c r="F44" s="3">
        <v>200</v>
      </c>
      <c r="G44" s="12" t="s">
        <v>490</v>
      </c>
      <c r="I44" s="3">
        <f t="shared" si="1"/>
        <v>0</v>
      </c>
      <c r="J44" s="12" t="s">
        <v>490</v>
      </c>
    </row>
    <row r="45" spans="1:10" x14ac:dyDescent="0.25">
      <c r="A45" s="14" t="s">
        <v>470</v>
      </c>
      <c r="B45" s="15" t="s">
        <v>252</v>
      </c>
      <c r="C45" s="16">
        <v>200.01</v>
      </c>
      <c r="D45" s="16">
        <v>1357.54</v>
      </c>
      <c r="E45" s="23">
        <v>400</v>
      </c>
      <c r="F45" s="16">
        <v>438.27</v>
      </c>
      <c r="G45" s="17">
        <f t="shared" si="0"/>
        <v>1.095675</v>
      </c>
      <c r="H45" s="16">
        <f t="shared" si="3"/>
        <v>400</v>
      </c>
      <c r="I45" s="16">
        <f t="shared" si="1"/>
        <v>0</v>
      </c>
      <c r="J45" s="12" t="s">
        <v>490</v>
      </c>
    </row>
    <row r="46" spans="1:10" x14ac:dyDescent="0.25">
      <c r="C46" s="20">
        <f t="shared" ref="C46:D46" si="4">SUM(C4:C45)</f>
        <v>808470</v>
      </c>
      <c r="D46" s="20">
        <f t="shared" si="4"/>
        <v>898219.81</v>
      </c>
      <c r="E46" s="20">
        <f>SUM(E4:E45)</f>
        <v>1124401.19</v>
      </c>
      <c r="F46" s="20">
        <f>SUM(F4:F45)</f>
        <v>709272.28000000014</v>
      </c>
      <c r="G46" s="20" t="s">
        <v>490</v>
      </c>
      <c r="H46" s="20">
        <f>SUM(H4:H45)</f>
        <v>1157125</v>
      </c>
      <c r="I46" s="20">
        <f>SUM(I4:I45)</f>
        <v>32723.809999999998</v>
      </c>
    </row>
    <row r="48" spans="1:10" x14ac:dyDescent="0.25">
      <c r="A48" s="1" t="s">
        <v>494</v>
      </c>
      <c r="I48" s="3">
        <f>'Utility Revenue'!H21-'Utility Expenses'!H46</f>
        <v>0</v>
      </c>
    </row>
  </sheetData>
  <mergeCells count="1">
    <mergeCell ref="E1:F1"/>
  </mergeCells>
  <pageMargins left="0" right="0" top="0" bottom="0.5" header="0.3" footer="0.3"/>
  <pageSetup orientation="landscape" r:id="rId1"/>
  <headerFooter>
    <oddFooter>&amp;C&amp;A&amp;R&amp;P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BF459-D717-434D-B381-3B72F48AAC42}">
  <dimension ref="A1:N510"/>
  <sheetViews>
    <sheetView zoomScaleNormal="100" workbookViewId="0">
      <pane ySplit="2" topLeftCell="A3" activePane="bottomLeft" state="frozen"/>
      <selection activeCell="D27" sqref="D27"/>
      <selection pane="bottomLeft" activeCell="J20" sqref="J20"/>
    </sheetView>
  </sheetViews>
  <sheetFormatPr defaultRowHeight="15" x14ac:dyDescent="0.25"/>
  <cols>
    <col min="1" max="1" width="10.42578125" style="1" customWidth="1"/>
    <col min="2" max="2" width="33.28515625" customWidth="1"/>
    <col min="3" max="4" width="13.140625" style="3" customWidth="1"/>
    <col min="5" max="5" width="14.7109375" style="20" customWidth="1"/>
    <col min="6" max="6" width="13" style="3" customWidth="1"/>
    <col min="7" max="7" width="10.85546875" style="3" customWidth="1"/>
    <col min="8" max="8" width="14.7109375" style="3" customWidth="1"/>
    <col min="9" max="9" width="8.140625" style="3" customWidth="1"/>
    <col min="10" max="14" width="14.7109375" style="3" customWidth="1"/>
  </cols>
  <sheetData>
    <row r="1" spans="1:14" s="5" customFormat="1" x14ac:dyDescent="0.25">
      <c r="A1" s="6"/>
      <c r="B1" s="7"/>
      <c r="C1" s="4" t="s">
        <v>485</v>
      </c>
      <c r="D1" s="4" t="s">
        <v>484</v>
      </c>
      <c r="E1" s="61" t="s">
        <v>486</v>
      </c>
      <c r="F1" s="61"/>
      <c r="G1" s="4"/>
      <c r="H1" s="4" t="s">
        <v>487</v>
      </c>
      <c r="I1" s="4"/>
      <c r="J1" s="4"/>
      <c r="K1" s="4"/>
      <c r="L1" s="4"/>
      <c r="M1" s="4"/>
      <c r="N1" s="4"/>
    </row>
    <row r="2" spans="1:14" s="11" customFormat="1" ht="28.5" customHeight="1" x14ac:dyDescent="0.25">
      <c r="A2" s="8" t="s">
        <v>0</v>
      </c>
      <c r="B2" s="9" t="s">
        <v>1</v>
      </c>
      <c r="C2" s="10" t="s">
        <v>3</v>
      </c>
      <c r="D2" s="10" t="s">
        <v>3</v>
      </c>
      <c r="E2" s="22" t="s">
        <v>2</v>
      </c>
      <c r="F2" s="10" t="s">
        <v>491</v>
      </c>
      <c r="G2" s="10" t="s">
        <v>489</v>
      </c>
      <c r="H2" s="10" t="s">
        <v>488</v>
      </c>
      <c r="I2" s="10"/>
      <c r="J2" s="10"/>
      <c r="K2" s="10"/>
      <c r="L2" s="10"/>
      <c r="M2" s="10"/>
      <c r="N2" s="10"/>
    </row>
    <row r="4" spans="1:14" x14ac:dyDescent="0.25">
      <c r="A4" s="2" t="s">
        <v>156</v>
      </c>
      <c r="B4" t="s">
        <v>30</v>
      </c>
      <c r="C4" s="3">
        <v>983.47</v>
      </c>
      <c r="D4" s="3">
        <v>1375.19</v>
      </c>
      <c r="E4" s="20">
        <v>0</v>
      </c>
      <c r="F4" s="3">
        <v>5668.26</v>
      </c>
      <c r="G4" s="12">
        <v>0</v>
      </c>
      <c r="H4" s="3">
        <v>6000</v>
      </c>
      <c r="I4" s="3">
        <f t="shared" ref="I4:I28" si="0">H4-E4</f>
        <v>6000</v>
      </c>
    </row>
    <row r="5" spans="1:14" x14ac:dyDescent="0.25">
      <c r="A5" s="2"/>
      <c r="G5" s="12"/>
    </row>
    <row r="6" spans="1:14" x14ac:dyDescent="0.25">
      <c r="A6" s="2"/>
      <c r="G6" s="12"/>
    </row>
    <row r="7" spans="1:14" x14ac:dyDescent="0.25">
      <c r="A7" s="2"/>
      <c r="G7" s="12"/>
    </row>
    <row r="8" spans="1:14" x14ac:dyDescent="0.25">
      <c r="A8" s="2" t="s">
        <v>471</v>
      </c>
      <c r="B8" t="s">
        <v>472</v>
      </c>
      <c r="C8" s="3">
        <v>0</v>
      </c>
      <c r="D8" s="3">
        <v>0</v>
      </c>
      <c r="E8" s="20">
        <v>1000000</v>
      </c>
      <c r="F8" s="3">
        <v>27903.65</v>
      </c>
      <c r="G8" s="12">
        <f t="shared" ref="G8:G28" si="1">F8/E8</f>
        <v>2.7903650000000002E-2</v>
      </c>
      <c r="H8" s="3">
        <f t="shared" ref="H8:H14" si="2">E8</f>
        <v>1000000</v>
      </c>
      <c r="I8" s="3">
        <f t="shared" si="0"/>
        <v>0</v>
      </c>
    </row>
    <row r="9" spans="1:14" x14ac:dyDescent="0.25">
      <c r="A9" s="2" t="s">
        <v>473</v>
      </c>
      <c r="B9" t="s">
        <v>472</v>
      </c>
      <c r="C9" s="3">
        <v>0</v>
      </c>
      <c r="D9" s="3">
        <v>0</v>
      </c>
      <c r="E9" s="20">
        <v>1000000</v>
      </c>
      <c r="F9" s="3">
        <v>0</v>
      </c>
      <c r="G9" s="12">
        <f t="shared" si="1"/>
        <v>0</v>
      </c>
      <c r="H9" s="3">
        <f t="shared" si="2"/>
        <v>1000000</v>
      </c>
      <c r="I9" s="3">
        <f t="shared" si="0"/>
        <v>0</v>
      </c>
    </row>
    <row r="10" spans="1:14" x14ac:dyDescent="0.25">
      <c r="A10" s="2" t="s">
        <v>474</v>
      </c>
      <c r="B10" t="s">
        <v>475</v>
      </c>
      <c r="C10" s="3">
        <v>0</v>
      </c>
      <c r="D10" s="3">
        <v>0</v>
      </c>
      <c r="E10" s="20">
        <v>138000</v>
      </c>
      <c r="F10" s="3">
        <v>0</v>
      </c>
      <c r="G10" s="12">
        <f t="shared" si="1"/>
        <v>0</v>
      </c>
      <c r="H10" s="3">
        <f t="shared" si="2"/>
        <v>138000</v>
      </c>
      <c r="I10" s="3">
        <f t="shared" si="0"/>
        <v>0</v>
      </c>
    </row>
    <row r="11" spans="1:14" x14ac:dyDescent="0.25">
      <c r="A11" s="2" t="s">
        <v>476</v>
      </c>
      <c r="B11" t="s">
        <v>477</v>
      </c>
      <c r="C11" s="3">
        <v>0</v>
      </c>
      <c r="D11" s="3">
        <v>0</v>
      </c>
      <c r="E11" s="20">
        <v>20000</v>
      </c>
      <c r="F11" s="3">
        <v>0</v>
      </c>
      <c r="G11" s="12">
        <f t="shared" si="1"/>
        <v>0</v>
      </c>
      <c r="H11" s="3">
        <f t="shared" si="2"/>
        <v>20000</v>
      </c>
      <c r="I11" s="3">
        <f t="shared" si="0"/>
        <v>0</v>
      </c>
    </row>
    <row r="12" spans="1:14" x14ac:dyDescent="0.25">
      <c r="A12" s="2" t="s">
        <v>478</v>
      </c>
      <c r="B12" t="s">
        <v>479</v>
      </c>
      <c r="C12" s="3">
        <v>0</v>
      </c>
      <c r="D12" s="3">
        <v>0</v>
      </c>
      <c r="E12" s="20">
        <v>117000</v>
      </c>
      <c r="F12" s="3">
        <v>3309.5</v>
      </c>
      <c r="G12" s="12">
        <f t="shared" si="1"/>
        <v>2.8286324786324785E-2</v>
      </c>
      <c r="H12" s="3">
        <f t="shared" si="2"/>
        <v>117000</v>
      </c>
      <c r="I12" s="3">
        <f t="shared" si="0"/>
        <v>0</v>
      </c>
    </row>
    <row r="13" spans="1:14" x14ac:dyDescent="0.25">
      <c r="A13" s="2" t="s">
        <v>480</v>
      </c>
      <c r="B13" t="s">
        <v>481</v>
      </c>
      <c r="C13" s="3">
        <v>0</v>
      </c>
      <c r="D13" s="3">
        <v>0</v>
      </c>
      <c r="E13" s="20">
        <v>0</v>
      </c>
      <c r="F13" s="3">
        <v>695231.89</v>
      </c>
      <c r="G13" s="12">
        <v>0</v>
      </c>
      <c r="H13" s="3">
        <f t="shared" si="2"/>
        <v>0</v>
      </c>
      <c r="I13" s="3">
        <f t="shared" si="0"/>
        <v>0</v>
      </c>
    </row>
    <row r="14" spans="1:14" x14ac:dyDescent="0.25">
      <c r="A14" s="14" t="s">
        <v>482</v>
      </c>
      <c r="B14" s="15" t="s">
        <v>483</v>
      </c>
      <c r="C14" s="16">
        <v>0</v>
      </c>
      <c r="D14" s="16">
        <v>0</v>
      </c>
      <c r="E14" s="23">
        <v>0</v>
      </c>
      <c r="F14" s="16">
        <v>38892.5</v>
      </c>
      <c r="G14" s="17">
        <v>0</v>
      </c>
      <c r="H14" s="16">
        <f t="shared" si="2"/>
        <v>0</v>
      </c>
      <c r="I14" s="16">
        <f t="shared" si="0"/>
        <v>0</v>
      </c>
    </row>
    <row r="15" spans="1:14" x14ac:dyDescent="0.25">
      <c r="A15" s="2"/>
      <c r="E15" s="20">
        <f>SUM(E8:E14)</f>
        <v>2275000</v>
      </c>
      <c r="F15" s="20">
        <f t="shared" ref="F15:I15" si="3">SUM(F8:F14)</f>
        <v>765337.54</v>
      </c>
      <c r="G15" s="20" t="s">
        <v>490</v>
      </c>
      <c r="H15" s="20">
        <f t="shared" si="3"/>
        <v>2275000</v>
      </c>
      <c r="I15" s="20">
        <f t="shared" si="3"/>
        <v>0</v>
      </c>
    </row>
    <row r="16" spans="1:14" x14ac:dyDescent="0.25">
      <c r="A16" s="2"/>
      <c r="G16" s="12"/>
    </row>
    <row r="17" spans="1:9" x14ac:dyDescent="0.25">
      <c r="A17" s="2"/>
      <c r="G17" s="12"/>
    </row>
    <row r="18" spans="1:9" x14ac:dyDescent="0.25">
      <c r="A18" s="2"/>
      <c r="G18" s="12"/>
    </row>
    <row r="19" spans="1:9" x14ac:dyDescent="0.25">
      <c r="A19" s="2"/>
      <c r="G19" s="12"/>
    </row>
    <row r="20" spans="1:9" x14ac:dyDescent="0.25">
      <c r="A20" s="2"/>
      <c r="G20" s="12"/>
    </row>
    <row r="21" spans="1:9" x14ac:dyDescent="0.25">
      <c r="A21" s="2"/>
      <c r="G21" s="12"/>
    </row>
    <row r="22" spans="1:9" x14ac:dyDescent="0.25">
      <c r="A22" s="2"/>
      <c r="G22" s="12"/>
    </row>
    <row r="23" spans="1:9" x14ac:dyDescent="0.25">
      <c r="A23" s="2"/>
      <c r="G23" s="12"/>
    </row>
    <row r="24" spans="1:9" x14ac:dyDescent="0.25">
      <c r="A24" s="2" t="s">
        <v>157</v>
      </c>
      <c r="B24" t="s">
        <v>30</v>
      </c>
      <c r="C24" s="3">
        <v>21.66</v>
      </c>
      <c r="D24" s="3">
        <v>26.93</v>
      </c>
      <c r="E24" s="20">
        <v>20</v>
      </c>
      <c r="F24" s="3">
        <v>53.62</v>
      </c>
      <c r="G24" s="12">
        <f t="shared" si="1"/>
        <v>2.681</v>
      </c>
      <c r="H24" s="3">
        <v>100</v>
      </c>
      <c r="I24" s="3">
        <f t="shared" si="0"/>
        <v>80</v>
      </c>
    </row>
    <row r="25" spans="1:9" x14ac:dyDescent="0.25">
      <c r="A25" s="2"/>
      <c r="G25" s="12"/>
    </row>
    <row r="26" spans="1:9" x14ac:dyDescent="0.25">
      <c r="A26" s="2"/>
      <c r="G26" s="12"/>
    </row>
    <row r="27" spans="1:9" x14ac:dyDescent="0.25">
      <c r="A27" s="2"/>
      <c r="G27" s="12"/>
    </row>
    <row r="28" spans="1:9" x14ac:dyDescent="0.25">
      <c r="A28" s="2" t="s">
        <v>158</v>
      </c>
      <c r="B28" t="s">
        <v>30</v>
      </c>
      <c r="C28" s="3">
        <v>42.77</v>
      </c>
      <c r="D28" s="3">
        <v>53.58</v>
      </c>
      <c r="E28" s="20">
        <v>16</v>
      </c>
      <c r="F28" s="3">
        <v>106.54</v>
      </c>
      <c r="G28" s="12">
        <f t="shared" si="1"/>
        <v>6.6587500000000004</v>
      </c>
      <c r="H28" s="3">
        <v>100</v>
      </c>
      <c r="I28" s="3">
        <f t="shared" si="0"/>
        <v>84</v>
      </c>
    </row>
    <row r="29" spans="1:9" x14ac:dyDescent="0.25">
      <c r="A29" s="1" t="s">
        <v>159</v>
      </c>
    </row>
    <row r="30" spans="1:9" x14ac:dyDescent="0.25">
      <c r="A30" s="1" t="s">
        <v>4</v>
      </c>
    </row>
    <row r="38" spans="1:5" s="3" customFormat="1" x14ac:dyDescent="0.25">
      <c r="A38" s="1"/>
      <c r="B38"/>
      <c r="E38" s="20"/>
    </row>
    <row r="39" spans="1:5" s="3" customFormat="1" x14ac:dyDescent="0.25">
      <c r="A39" s="1"/>
      <c r="B39"/>
      <c r="E39" s="20"/>
    </row>
    <row r="40" spans="1:5" s="3" customFormat="1" x14ac:dyDescent="0.25">
      <c r="A40" s="1"/>
      <c r="B40"/>
      <c r="E40" s="20"/>
    </row>
    <row r="41" spans="1:5" s="3" customFormat="1" x14ac:dyDescent="0.25">
      <c r="A41" s="1"/>
      <c r="B41"/>
      <c r="E41" s="20"/>
    </row>
    <row r="42" spans="1:5" s="3" customFormat="1" x14ac:dyDescent="0.25">
      <c r="A42" s="1"/>
      <c r="B42"/>
      <c r="E42" s="20"/>
    </row>
    <row r="43" spans="1:5" s="3" customFormat="1" x14ac:dyDescent="0.25">
      <c r="A43" s="1"/>
      <c r="B43"/>
      <c r="E43" s="20"/>
    </row>
    <row r="44" spans="1:5" s="3" customFormat="1" x14ac:dyDescent="0.25">
      <c r="A44" s="1"/>
      <c r="B44"/>
      <c r="E44" s="20"/>
    </row>
    <row r="45" spans="1:5" s="3" customFormat="1" x14ac:dyDescent="0.25">
      <c r="A45" s="1"/>
      <c r="B45"/>
      <c r="E45" s="20"/>
    </row>
    <row r="46" spans="1:5" s="3" customFormat="1" x14ac:dyDescent="0.25">
      <c r="A46" s="1"/>
      <c r="B46"/>
      <c r="E46" s="20"/>
    </row>
    <row r="47" spans="1:5" s="3" customFormat="1" x14ac:dyDescent="0.25">
      <c r="A47" s="1"/>
      <c r="B47"/>
      <c r="E47" s="20"/>
    </row>
    <row r="48" spans="1:5" s="3" customFormat="1" x14ac:dyDescent="0.25">
      <c r="A48" s="1"/>
      <c r="B48"/>
      <c r="E48" s="20"/>
    </row>
    <row r="49" spans="1:5" s="3" customFormat="1" x14ac:dyDescent="0.25">
      <c r="A49" s="1"/>
      <c r="B49"/>
      <c r="E49" s="20"/>
    </row>
    <row r="50" spans="1:5" s="3" customFormat="1" x14ac:dyDescent="0.25">
      <c r="A50" s="1"/>
      <c r="B50"/>
      <c r="E50" s="20"/>
    </row>
    <row r="51" spans="1:5" s="3" customFormat="1" x14ac:dyDescent="0.25">
      <c r="A51" s="1"/>
      <c r="B51"/>
      <c r="E51" s="20"/>
    </row>
    <row r="52" spans="1:5" s="3" customFormat="1" x14ac:dyDescent="0.25">
      <c r="A52" s="1"/>
      <c r="B52"/>
      <c r="E52" s="20"/>
    </row>
    <row r="53" spans="1:5" s="3" customFormat="1" x14ac:dyDescent="0.25">
      <c r="A53" s="1"/>
      <c r="B53"/>
      <c r="E53" s="20"/>
    </row>
    <row r="54" spans="1:5" s="3" customFormat="1" x14ac:dyDescent="0.25">
      <c r="A54" s="1"/>
      <c r="B54"/>
      <c r="E54" s="20"/>
    </row>
    <row r="55" spans="1:5" s="3" customFormat="1" x14ac:dyDescent="0.25">
      <c r="A55" s="1"/>
      <c r="B55"/>
      <c r="E55" s="20"/>
    </row>
    <row r="56" spans="1:5" s="3" customFormat="1" x14ac:dyDescent="0.25">
      <c r="A56" s="1"/>
      <c r="B56"/>
      <c r="E56" s="20"/>
    </row>
    <row r="57" spans="1:5" s="3" customFormat="1" x14ac:dyDescent="0.25">
      <c r="A57" s="1"/>
      <c r="B57"/>
      <c r="E57" s="20"/>
    </row>
    <row r="58" spans="1:5" s="3" customFormat="1" x14ac:dyDescent="0.25">
      <c r="A58" s="1"/>
      <c r="B58"/>
      <c r="E58" s="20"/>
    </row>
    <row r="59" spans="1:5" s="3" customFormat="1" x14ac:dyDescent="0.25">
      <c r="A59" s="1"/>
      <c r="B59"/>
      <c r="E59" s="20"/>
    </row>
    <row r="60" spans="1:5" s="3" customFormat="1" x14ac:dyDescent="0.25">
      <c r="A60" s="1"/>
      <c r="B60"/>
      <c r="E60" s="20"/>
    </row>
    <row r="61" spans="1:5" s="3" customFormat="1" x14ac:dyDescent="0.25">
      <c r="A61" s="1"/>
      <c r="B61"/>
      <c r="E61" s="20"/>
    </row>
    <row r="62" spans="1:5" s="3" customFormat="1" x14ac:dyDescent="0.25">
      <c r="A62" s="1"/>
      <c r="B62"/>
      <c r="E62" s="20"/>
    </row>
    <row r="63" spans="1:5" s="3" customFormat="1" x14ac:dyDescent="0.25">
      <c r="A63" s="1"/>
      <c r="B63"/>
      <c r="E63" s="20"/>
    </row>
    <row r="64" spans="1:5" s="3" customFormat="1" x14ac:dyDescent="0.25">
      <c r="A64" s="1"/>
      <c r="B64"/>
      <c r="E64" s="20"/>
    </row>
    <row r="65" spans="1:5" s="3" customFormat="1" x14ac:dyDescent="0.25">
      <c r="A65" s="1"/>
      <c r="B65"/>
      <c r="E65" s="20"/>
    </row>
    <row r="66" spans="1:5" s="3" customFormat="1" x14ac:dyDescent="0.25">
      <c r="A66" s="1"/>
      <c r="B66"/>
      <c r="E66" s="20"/>
    </row>
    <row r="67" spans="1:5" s="3" customFormat="1" x14ac:dyDescent="0.25">
      <c r="A67" s="1"/>
      <c r="B67"/>
      <c r="E67" s="20"/>
    </row>
    <row r="68" spans="1:5" s="3" customFormat="1" x14ac:dyDescent="0.25">
      <c r="A68" s="1"/>
      <c r="B68"/>
      <c r="E68" s="20"/>
    </row>
    <row r="69" spans="1:5" s="3" customFormat="1" x14ac:dyDescent="0.25">
      <c r="A69" s="1"/>
      <c r="B69"/>
      <c r="E69" s="20"/>
    </row>
    <row r="70" spans="1:5" s="3" customFormat="1" x14ac:dyDescent="0.25">
      <c r="A70" s="1"/>
      <c r="B70"/>
      <c r="E70" s="20"/>
    </row>
    <row r="71" spans="1:5" s="3" customFormat="1" x14ac:dyDescent="0.25">
      <c r="A71" s="1"/>
      <c r="B71"/>
      <c r="E71" s="20"/>
    </row>
    <row r="72" spans="1:5" s="3" customFormat="1" x14ac:dyDescent="0.25">
      <c r="A72" s="1"/>
      <c r="B72"/>
      <c r="E72" s="20"/>
    </row>
    <row r="73" spans="1:5" s="3" customFormat="1" x14ac:dyDescent="0.25">
      <c r="A73" s="1"/>
      <c r="B73"/>
      <c r="E73" s="20"/>
    </row>
    <row r="74" spans="1:5" s="3" customFormat="1" x14ac:dyDescent="0.25">
      <c r="A74" s="1"/>
      <c r="B74"/>
      <c r="E74" s="20"/>
    </row>
    <row r="75" spans="1:5" s="3" customFormat="1" x14ac:dyDescent="0.25">
      <c r="A75" s="1"/>
      <c r="B75"/>
      <c r="E75" s="20"/>
    </row>
    <row r="76" spans="1:5" s="3" customFormat="1" x14ac:dyDescent="0.25">
      <c r="A76" s="1"/>
      <c r="B76"/>
      <c r="E76" s="20"/>
    </row>
    <row r="77" spans="1:5" s="3" customFormat="1" x14ac:dyDescent="0.25">
      <c r="A77" s="1"/>
      <c r="B77"/>
      <c r="E77" s="20"/>
    </row>
    <row r="78" spans="1:5" s="3" customFormat="1" x14ac:dyDescent="0.25">
      <c r="A78" s="1"/>
      <c r="B78"/>
      <c r="E78" s="20"/>
    </row>
    <row r="79" spans="1:5" s="3" customFormat="1" x14ac:dyDescent="0.25">
      <c r="A79" s="1"/>
      <c r="B79"/>
      <c r="E79" s="20"/>
    </row>
    <row r="80" spans="1:5" s="3" customFormat="1" x14ac:dyDescent="0.25">
      <c r="A80" s="1"/>
      <c r="B80"/>
      <c r="E80" s="20"/>
    </row>
    <row r="81" spans="1:5" s="3" customFormat="1" x14ac:dyDescent="0.25">
      <c r="A81" s="1"/>
      <c r="B81"/>
      <c r="E81" s="20"/>
    </row>
    <row r="82" spans="1:5" s="3" customFormat="1" x14ac:dyDescent="0.25">
      <c r="A82" s="1"/>
      <c r="B82"/>
      <c r="E82" s="20"/>
    </row>
    <row r="83" spans="1:5" s="3" customFormat="1" x14ac:dyDescent="0.25">
      <c r="A83" s="1"/>
      <c r="B83"/>
      <c r="E83" s="20"/>
    </row>
    <row r="84" spans="1:5" s="3" customFormat="1" x14ac:dyDescent="0.25">
      <c r="A84" s="1"/>
      <c r="B84"/>
      <c r="E84" s="20"/>
    </row>
    <row r="85" spans="1:5" s="3" customFormat="1" x14ac:dyDescent="0.25">
      <c r="A85" s="1"/>
      <c r="B85"/>
      <c r="E85" s="20"/>
    </row>
    <row r="86" spans="1:5" s="3" customFormat="1" x14ac:dyDescent="0.25">
      <c r="A86" s="1"/>
      <c r="B86"/>
      <c r="E86" s="20"/>
    </row>
    <row r="87" spans="1:5" s="3" customFormat="1" x14ac:dyDescent="0.25">
      <c r="A87" s="1"/>
      <c r="B87"/>
      <c r="E87" s="20"/>
    </row>
    <row r="88" spans="1:5" s="3" customFormat="1" x14ac:dyDescent="0.25">
      <c r="A88" s="1"/>
      <c r="B88"/>
      <c r="E88" s="20"/>
    </row>
    <row r="89" spans="1:5" s="3" customFormat="1" x14ac:dyDescent="0.25">
      <c r="A89" s="1"/>
      <c r="B89"/>
      <c r="E89" s="20"/>
    </row>
    <row r="90" spans="1:5" s="3" customFormat="1" x14ac:dyDescent="0.25">
      <c r="A90" s="1"/>
      <c r="B90"/>
      <c r="E90" s="20"/>
    </row>
    <row r="91" spans="1:5" s="3" customFormat="1" x14ac:dyDescent="0.25">
      <c r="A91" s="1"/>
      <c r="B91"/>
      <c r="E91" s="20"/>
    </row>
    <row r="92" spans="1:5" s="3" customFormat="1" x14ac:dyDescent="0.25">
      <c r="A92" s="1"/>
      <c r="B92"/>
      <c r="E92" s="20"/>
    </row>
    <row r="93" spans="1:5" s="3" customFormat="1" x14ac:dyDescent="0.25">
      <c r="A93" s="1"/>
      <c r="B93"/>
      <c r="E93" s="20"/>
    </row>
    <row r="94" spans="1:5" s="3" customFormat="1" x14ac:dyDescent="0.25">
      <c r="A94" s="1"/>
      <c r="B94"/>
      <c r="E94" s="20"/>
    </row>
    <row r="95" spans="1:5" s="3" customFormat="1" x14ac:dyDescent="0.25">
      <c r="A95" s="1"/>
      <c r="B95"/>
      <c r="E95" s="20"/>
    </row>
    <row r="96" spans="1:5" s="3" customFormat="1" x14ac:dyDescent="0.25">
      <c r="A96" s="1"/>
      <c r="B96"/>
      <c r="E96" s="20"/>
    </row>
    <row r="97" spans="1:5" s="3" customFormat="1" x14ac:dyDescent="0.25">
      <c r="A97" s="1"/>
      <c r="B97"/>
      <c r="E97" s="20"/>
    </row>
    <row r="98" spans="1:5" s="3" customFormat="1" x14ac:dyDescent="0.25">
      <c r="A98" s="1"/>
      <c r="B98"/>
      <c r="E98" s="20"/>
    </row>
    <row r="99" spans="1:5" s="3" customFormat="1" x14ac:dyDescent="0.25">
      <c r="A99" s="1"/>
      <c r="B99"/>
      <c r="E99" s="20"/>
    </row>
    <row r="100" spans="1:5" s="3" customFormat="1" x14ac:dyDescent="0.25">
      <c r="A100" s="1"/>
      <c r="B100"/>
      <c r="E100" s="20"/>
    </row>
    <row r="101" spans="1:5" s="3" customFormat="1" x14ac:dyDescent="0.25">
      <c r="A101" s="1"/>
      <c r="B101"/>
      <c r="E101" s="20"/>
    </row>
    <row r="102" spans="1:5" s="3" customFormat="1" x14ac:dyDescent="0.25">
      <c r="A102" s="1"/>
      <c r="B102"/>
      <c r="E102" s="20"/>
    </row>
    <row r="103" spans="1:5" s="3" customFormat="1" x14ac:dyDescent="0.25">
      <c r="A103" s="1"/>
      <c r="B103"/>
      <c r="E103" s="20"/>
    </row>
    <row r="104" spans="1:5" s="3" customFormat="1" x14ac:dyDescent="0.25">
      <c r="A104" s="1"/>
      <c r="B104"/>
      <c r="E104" s="20"/>
    </row>
    <row r="105" spans="1:5" s="3" customFormat="1" x14ac:dyDescent="0.25">
      <c r="A105" s="1"/>
      <c r="B105"/>
      <c r="E105" s="20"/>
    </row>
    <row r="106" spans="1:5" s="3" customFormat="1" x14ac:dyDescent="0.25">
      <c r="A106" s="1"/>
      <c r="B106"/>
      <c r="E106" s="20"/>
    </row>
    <row r="107" spans="1:5" s="3" customFormat="1" x14ac:dyDescent="0.25">
      <c r="A107" s="1"/>
      <c r="B107"/>
      <c r="E107" s="20"/>
    </row>
    <row r="108" spans="1:5" s="3" customFormat="1" x14ac:dyDescent="0.25">
      <c r="A108" s="1"/>
      <c r="B108"/>
      <c r="E108" s="20"/>
    </row>
    <row r="109" spans="1:5" s="3" customFormat="1" x14ac:dyDescent="0.25">
      <c r="A109" s="1"/>
      <c r="B109"/>
      <c r="E109" s="20"/>
    </row>
    <row r="110" spans="1:5" s="3" customFormat="1" x14ac:dyDescent="0.25">
      <c r="A110" s="1"/>
      <c r="B110"/>
      <c r="E110" s="20"/>
    </row>
    <row r="111" spans="1:5" s="3" customFormat="1" x14ac:dyDescent="0.25">
      <c r="A111" s="1"/>
      <c r="B111"/>
      <c r="E111" s="20"/>
    </row>
    <row r="112" spans="1:5" s="3" customFormat="1" x14ac:dyDescent="0.25">
      <c r="A112" s="1"/>
      <c r="B112"/>
      <c r="E112" s="20"/>
    </row>
    <row r="113" spans="1:5" s="3" customFormat="1" x14ac:dyDescent="0.25">
      <c r="A113" s="1"/>
      <c r="B113"/>
      <c r="E113" s="20"/>
    </row>
    <row r="114" spans="1:5" s="3" customFormat="1" x14ac:dyDescent="0.25">
      <c r="A114" s="1"/>
      <c r="B114"/>
      <c r="E114" s="20"/>
    </row>
    <row r="115" spans="1:5" s="3" customFormat="1" x14ac:dyDescent="0.25">
      <c r="A115" s="1"/>
      <c r="B115"/>
      <c r="E115" s="20"/>
    </row>
    <row r="116" spans="1:5" s="3" customFormat="1" x14ac:dyDescent="0.25">
      <c r="A116" s="1"/>
      <c r="B116"/>
      <c r="E116" s="20"/>
    </row>
    <row r="117" spans="1:5" s="3" customFormat="1" x14ac:dyDescent="0.25">
      <c r="A117" s="1"/>
      <c r="B117"/>
      <c r="E117" s="20"/>
    </row>
    <row r="118" spans="1:5" s="3" customFormat="1" x14ac:dyDescent="0.25">
      <c r="A118" s="1"/>
      <c r="B118"/>
      <c r="E118" s="20"/>
    </row>
    <row r="119" spans="1:5" s="3" customFormat="1" x14ac:dyDescent="0.25">
      <c r="A119" s="1"/>
      <c r="B119"/>
      <c r="E119" s="20"/>
    </row>
    <row r="120" spans="1:5" s="3" customFormat="1" x14ac:dyDescent="0.25">
      <c r="A120" s="1"/>
      <c r="B120"/>
      <c r="E120" s="20"/>
    </row>
    <row r="121" spans="1:5" s="3" customFormat="1" x14ac:dyDescent="0.25">
      <c r="A121" s="1"/>
      <c r="B121"/>
      <c r="E121" s="20"/>
    </row>
    <row r="122" spans="1:5" s="3" customFormat="1" x14ac:dyDescent="0.25">
      <c r="A122" s="1"/>
      <c r="B122"/>
      <c r="E122" s="20"/>
    </row>
    <row r="123" spans="1:5" s="3" customFormat="1" x14ac:dyDescent="0.25">
      <c r="A123" s="1"/>
      <c r="B123"/>
      <c r="E123" s="20"/>
    </row>
    <row r="124" spans="1:5" s="3" customFormat="1" x14ac:dyDescent="0.25">
      <c r="A124" s="1"/>
      <c r="B124"/>
      <c r="E124" s="20"/>
    </row>
    <row r="125" spans="1:5" s="3" customFormat="1" x14ac:dyDescent="0.25">
      <c r="A125" s="1"/>
      <c r="B125"/>
      <c r="E125" s="20"/>
    </row>
    <row r="126" spans="1:5" s="3" customFormat="1" x14ac:dyDescent="0.25">
      <c r="A126" s="1"/>
      <c r="B126"/>
      <c r="E126" s="20"/>
    </row>
    <row r="127" spans="1:5" s="3" customFormat="1" x14ac:dyDescent="0.25">
      <c r="A127" s="1"/>
      <c r="B127"/>
      <c r="E127" s="20"/>
    </row>
    <row r="128" spans="1:5" s="3" customFormat="1" x14ac:dyDescent="0.25">
      <c r="A128" s="1"/>
      <c r="B128"/>
      <c r="E128" s="20"/>
    </row>
    <row r="129" spans="1:5" s="3" customFormat="1" x14ac:dyDescent="0.25">
      <c r="A129" s="1"/>
      <c r="B129"/>
      <c r="E129" s="20"/>
    </row>
    <row r="130" spans="1:5" s="3" customFormat="1" x14ac:dyDescent="0.25">
      <c r="A130" s="1"/>
      <c r="B130"/>
      <c r="E130" s="20"/>
    </row>
    <row r="131" spans="1:5" s="3" customFormat="1" x14ac:dyDescent="0.25">
      <c r="A131" s="1"/>
      <c r="B131"/>
      <c r="E131" s="20"/>
    </row>
    <row r="132" spans="1:5" s="3" customFormat="1" x14ac:dyDescent="0.25">
      <c r="A132" s="1"/>
      <c r="B132"/>
      <c r="E132" s="20"/>
    </row>
    <row r="133" spans="1:5" s="3" customFormat="1" x14ac:dyDescent="0.25">
      <c r="A133" s="1"/>
      <c r="B133"/>
      <c r="E133" s="20"/>
    </row>
    <row r="134" spans="1:5" s="3" customFormat="1" x14ac:dyDescent="0.25">
      <c r="A134" s="1"/>
      <c r="B134"/>
      <c r="E134" s="20"/>
    </row>
    <row r="135" spans="1:5" s="3" customFormat="1" x14ac:dyDescent="0.25">
      <c r="A135" s="1"/>
      <c r="B135"/>
      <c r="E135" s="20"/>
    </row>
    <row r="136" spans="1:5" s="3" customFormat="1" x14ac:dyDescent="0.25">
      <c r="A136" s="1"/>
      <c r="B136"/>
      <c r="E136" s="20"/>
    </row>
    <row r="137" spans="1:5" s="3" customFormat="1" x14ac:dyDescent="0.25">
      <c r="A137" s="1"/>
      <c r="B137"/>
      <c r="E137" s="20"/>
    </row>
    <row r="138" spans="1:5" s="3" customFormat="1" x14ac:dyDescent="0.25">
      <c r="A138" s="1"/>
      <c r="B138"/>
      <c r="E138" s="20"/>
    </row>
    <row r="139" spans="1:5" s="3" customFormat="1" x14ac:dyDescent="0.25">
      <c r="A139" s="1"/>
      <c r="B139"/>
      <c r="E139" s="20"/>
    </row>
    <row r="140" spans="1:5" s="3" customFormat="1" x14ac:dyDescent="0.25">
      <c r="A140" s="1"/>
      <c r="B140"/>
      <c r="E140" s="20"/>
    </row>
    <row r="141" spans="1:5" s="3" customFormat="1" x14ac:dyDescent="0.25">
      <c r="A141" s="1"/>
      <c r="B141"/>
      <c r="E141" s="20"/>
    </row>
    <row r="142" spans="1:5" s="3" customFormat="1" x14ac:dyDescent="0.25">
      <c r="A142" s="1"/>
      <c r="B142"/>
      <c r="E142" s="20"/>
    </row>
    <row r="143" spans="1:5" s="3" customFormat="1" x14ac:dyDescent="0.25">
      <c r="A143" s="1"/>
      <c r="B143"/>
      <c r="E143" s="20"/>
    </row>
    <row r="144" spans="1:5" s="3" customFormat="1" x14ac:dyDescent="0.25">
      <c r="A144" s="1"/>
      <c r="B144"/>
      <c r="E144" s="20"/>
    </row>
    <row r="145" spans="1:5" s="3" customFormat="1" x14ac:dyDescent="0.25">
      <c r="A145" s="1"/>
      <c r="B145"/>
      <c r="E145" s="20"/>
    </row>
    <row r="146" spans="1:5" s="3" customFormat="1" x14ac:dyDescent="0.25">
      <c r="A146" s="1"/>
      <c r="B146"/>
      <c r="E146" s="20"/>
    </row>
    <row r="147" spans="1:5" s="3" customFormat="1" x14ac:dyDescent="0.25">
      <c r="A147" s="1"/>
      <c r="B147"/>
      <c r="E147" s="20"/>
    </row>
    <row r="148" spans="1:5" s="3" customFormat="1" x14ac:dyDescent="0.25">
      <c r="A148" s="1"/>
      <c r="B148"/>
      <c r="E148" s="20"/>
    </row>
    <row r="149" spans="1:5" s="3" customFormat="1" x14ac:dyDescent="0.25">
      <c r="A149" s="1"/>
      <c r="B149"/>
      <c r="E149" s="20"/>
    </row>
    <row r="150" spans="1:5" s="3" customFormat="1" x14ac:dyDescent="0.25">
      <c r="A150" s="1"/>
      <c r="B150"/>
      <c r="E150" s="20"/>
    </row>
    <row r="151" spans="1:5" s="3" customFormat="1" x14ac:dyDescent="0.25">
      <c r="A151" s="1"/>
      <c r="B151"/>
      <c r="E151" s="20"/>
    </row>
    <row r="152" spans="1:5" s="3" customFormat="1" x14ac:dyDescent="0.25">
      <c r="A152" s="1"/>
      <c r="B152"/>
      <c r="E152" s="20"/>
    </row>
    <row r="153" spans="1:5" s="3" customFormat="1" x14ac:dyDescent="0.25">
      <c r="A153" s="1"/>
      <c r="B153"/>
      <c r="E153" s="20"/>
    </row>
    <row r="154" spans="1:5" s="3" customFormat="1" x14ac:dyDescent="0.25">
      <c r="A154" s="1"/>
      <c r="B154"/>
      <c r="E154" s="20"/>
    </row>
    <row r="155" spans="1:5" s="3" customFormat="1" x14ac:dyDescent="0.25">
      <c r="A155" s="1"/>
      <c r="B155"/>
      <c r="E155" s="20"/>
    </row>
    <row r="156" spans="1:5" s="3" customFormat="1" x14ac:dyDescent="0.25">
      <c r="A156" s="1"/>
      <c r="B156"/>
      <c r="E156" s="20"/>
    </row>
    <row r="157" spans="1:5" s="3" customFormat="1" x14ac:dyDescent="0.25">
      <c r="A157" s="1"/>
      <c r="B157"/>
      <c r="E157" s="20"/>
    </row>
    <row r="158" spans="1:5" s="3" customFormat="1" x14ac:dyDescent="0.25">
      <c r="A158" s="1"/>
      <c r="B158"/>
      <c r="E158" s="20"/>
    </row>
    <row r="159" spans="1:5" s="3" customFormat="1" x14ac:dyDescent="0.25">
      <c r="A159" s="1"/>
      <c r="B159"/>
      <c r="E159" s="20"/>
    </row>
    <row r="160" spans="1:5" s="3" customFormat="1" x14ac:dyDescent="0.25">
      <c r="A160" s="1"/>
      <c r="B160"/>
      <c r="E160" s="20"/>
    </row>
    <row r="161" spans="1:5" s="3" customFormat="1" x14ac:dyDescent="0.25">
      <c r="A161" s="1"/>
      <c r="B161"/>
      <c r="E161" s="20"/>
    </row>
    <row r="162" spans="1:5" s="3" customFormat="1" x14ac:dyDescent="0.25">
      <c r="A162" s="1"/>
      <c r="B162"/>
      <c r="E162" s="20"/>
    </row>
    <row r="163" spans="1:5" s="3" customFormat="1" x14ac:dyDescent="0.25">
      <c r="A163" s="1"/>
      <c r="B163"/>
      <c r="E163" s="20"/>
    </row>
    <row r="164" spans="1:5" s="3" customFormat="1" x14ac:dyDescent="0.25">
      <c r="A164" s="1"/>
      <c r="B164"/>
      <c r="E164" s="20"/>
    </row>
    <row r="165" spans="1:5" s="3" customFormat="1" x14ac:dyDescent="0.25">
      <c r="A165" s="1"/>
      <c r="B165"/>
      <c r="E165" s="20"/>
    </row>
    <row r="166" spans="1:5" s="3" customFormat="1" x14ac:dyDescent="0.25">
      <c r="A166" s="1"/>
      <c r="B166"/>
      <c r="E166" s="20"/>
    </row>
    <row r="167" spans="1:5" s="3" customFormat="1" x14ac:dyDescent="0.25">
      <c r="A167" s="1"/>
      <c r="B167"/>
      <c r="E167" s="20"/>
    </row>
    <row r="168" spans="1:5" s="3" customFormat="1" x14ac:dyDescent="0.25">
      <c r="A168" s="1"/>
      <c r="B168"/>
      <c r="E168" s="20"/>
    </row>
    <row r="169" spans="1:5" s="3" customFormat="1" x14ac:dyDescent="0.25">
      <c r="A169" s="1"/>
      <c r="B169"/>
      <c r="E169" s="20"/>
    </row>
    <row r="170" spans="1:5" s="3" customFormat="1" x14ac:dyDescent="0.25">
      <c r="A170" s="1"/>
      <c r="B170"/>
      <c r="E170" s="20"/>
    </row>
    <row r="171" spans="1:5" s="3" customFormat="1" x14ac:dyDescent="0.25">
      <c r="A171" s="1"/>
      <c r="B171"/>
      <c r="E171" s="20"/>
    </row>
    <row r="172" spans="1:5" s="3" customFormat="1" x14ac:dyDescent="0.25">
      <c r="A172" s="1"/>
      <c r="B172"/>
      <c r="E172" s="20"/>
    </row>
    <row r="173" spans="1:5" s="3" customFormat="1" x14ac:dyDescent="0.25">
      <c r="A173" s="1"/>
      <c r="B173"/>
      <c r="E173" s="20"/>
    </row>
    <row r="174" spans="1:5" s="3" customFormat="1" x14ac:dyDescent="0.25">
      <c r="A174" s="1"/>
      <c r="B174"/>
      <c r="E174" s="20"/>
    </row>
    <row r="175" spans="1:5" s="3" customFormat="1" x14ac:dyDescent="0.25">
      <c r="A175" s="1"/>
      <c r="B175"/>
      <c r="E175" s="20"/>
    </row>
    <row r="176" spans="1:5" s="3" customFormat="1" x14ac:dyDescent="0.25">
      <c r="A176" s="1"/>
      <c r="B176"/>
      <c r="E176" s="20"/>
    </row>
    <row r="177" spans="1:5" s="3" customFormat="1" x14ac:dyDescent="0.25">
      <c r="A177" s="1"/>
      <c r="B177"/>
      <c r="E177" s="20"/>
    </row>
    <row r="178" spans="1:5" s="3" customFormat="1" x14ac:dyDescent="0.25">
      <c r="A178" s="1"/>
      <c r="B178"/>
      <c r="E178" s="20"/>
    </row>
    <row r="179" spans="1:5" s="3" customFormat="1" x14ac:dyDescent="0.25">
      <c r="A179" s="1"/>
      <c r="B179"/>
      <c r="E179" s="20"/>
    </row>
    <row r="180" spans="1:5" s="3" customFormat="1" x14ac:dyDescent="0.25">
      <c r="A180" s="1"/>
      <c r="B180"/>
      <c r="E180" s="20"/>
    </row>
    <row r="181" spans="1:5" s="3" customFormat="1" x14ac:dyDescent="0.25">
      <c r="A181" s="1"/>
      <c r="B181"/>
      <c r="E181" s="20"/>
    </row>
    <row r="182" spans="1:5" s="3" customFormat="1" x14ac:dyDescent="0.25">
      <c r="A182" s="1"/>
      <c r="B182"/>
      <c r="E182" s="20"/>
    </row>
    <row r="183" spans="1:5" s="3" customFormat="1" x14ac:dyDescent="0.25">
      <c r="A183" s="1"/>
      <c r="B183"/>
      <c r="E183" s="20"/>
    </row>
    <row r="184" spans="1:5" s="3" customFormat="1" x14ac:dyDescent="0.25">
      <c r="A184" s="1"/>
      <c r="B184"/>
      <c r="E184" s="20"/>
    </row>
    <row r="185" spans="1:5" s="3" customFormat="1" x14ac:dyDescent="0.25">
      <c r="A185" s="1"/>
      <c r="B185"/>
      <c r="E185" s="20"/>
    </row>
    <row r="186" spans="1:5" s="3" customFormat="1" x14ac:dyDescent="0.25">
      <c r="A186" s="1"/>
      <c r="B186"/>
      <c r="E186" s="20"/>
    </row>
    <row r="187" spans="1:5" s="3" customFormat="1" x14ac:dyDescent="0.25">
      <c r="A187" s="1"/>
      <c r="B187"/>
      <c r="E187" s="20"/>
    </row>
    <row r="188" spans="1:5" s="3" customFormat="1" x14ac:dyDescent="0.25">
      <c r="A188" s="1"/>
      <c r="B188"/>
      <c r="E188" s="20"/>
    </row>
    <row r="189" spans="1:5" s="3" customFormat="1" x14ac:dyDescent="0.25">
      <c r="A189" s="1"/>
      <c r="B189"/>
      <c r="E189" s="20"/>
    </row>
    <row r="190" spans="1:5" s="3" customFormat="1" x14ac:dyDescent="0.25">
      <c r="A190" s="1"/>
      <c r="B190"/>
      <c r="E190" s="20"/>
    </row>
    <row r="191" spans="1:5" s="3" customFormat="1" x14ac:dyDescent="0.25">
      <c r="A191" s="1"/>
      <c r="B191"/>
      <c r="E191" s="20"/>
    </row>
    <row r="192" spans="1:5" s="3" customFormat="1" x14ac:dyDescent="0.25">
      <c r="A192" s="1"/>
      <c r="B192"/>
      <c r="E192" s="20"/>
    </row>
    <row r="193" spans="1:5" s="3" customFormat="1" x14ac:dyDescent="0.25">
      <c r="A193" s="1"/>
      <c r="B193"/>
      <c r="E193" s="20"/>
    </row>
    <row r="194" spans="1:5" s="3" customFormat="1" x14ac:dyDescent="0.25">
      <c r="A194" s="1"/>
      <c r="B194"/>
      <c r="E194" s="20"/>
    </row>
    <row r="195" spans="1:5" s="3" customFormat="1" x14ac:dyDescent="0.25">
      <c r="A195" s="1"/>
      <c r="B195"/>
      <c r="E195" s="20"/>
    </row>
    <row r="196" spans="1:5" s="3" customFormat="1" x14ac:dyDescent="0.25">
      <c r="A196" s="1"/>
      <c r="B196"/>
      <c r="E196" s="20"/>
    </row>
    <row r="197" spans="1:5" s="3" customFormat="1" x14ac:dyDescent="0.25">
      <c r="A197" s="1"/>
      <c r="B197"/>
      <c r="E197" s="20"/>
    </row>
    <row r="198" spans="1:5" s="3" customFormat="1" x14ac:dyDescent="0.25">
      <c r="A198" s="1"/>
      <c r="B198"/>
      <c r="E198" s="20"/>
    </row>
    <row r="199" spans="1:5" s="3" customFormat="1" x14ac:dyDescent="0.25">
      <c r="A199" s="1"/>
      <c r="B199"/>
      <c r="E199" s="20"/>
    </row>
    <row r="200" spans="1:5" s="3" customFormat="1" x14ac:dyDescent="0.25">
      <c r="A200" s="1"/>
      <c r="B200"/>
      <c r="E200" s="20"/>
    </row>
    <row r="201" spans="1:5" s="3" customFormat="1" x14ac:dyDescent="0.25">
      <c r="A201" s="1"/>
      <c r="B201"/>
      <c r="E201" s="20"/>
    </row>
    <row r="202" spans="1:5" s="3" customFormat="1" x14ac:dyDescent="0.25">
      <c r="A202" s="1"/>
      <c r="B202"/>
      <c r="E202" s="20"/>
    </row>
    <row r="203" spans="1:5" s="3" customFormat="1" x14ac:dyDescent="0.25">
      <c r="A203" s="1"/>
      <c r="B203"/>
      <c r="E203" s="20"/>
    </row>
    <row r="204" spans="1:5" s="3" customFormat="1" x14ac:dyDescent="0.25">
      <c r="A204" s="1"/>
      <c r="B204"/>
      <c r="E204" s="20"/>
    </row>
    <row r="205" spans="1:5" s="3" customFormat="1" x14ac:dyDescent="0.25">
      <c r="A205" s="1"/>
      <c r="B205"/>
      <c r="E205" s="20"/>
    </row>
    <row r="206" spans="1:5" s="3" customFormat="1" x14ac:dyDescent="0.25">
      <c r="A206" s="1"/>
      <c r="B206"/>
      <c r="E206" s="20"/>
    </row>
    <row r="207" spans="1:5" s="3" customFormat="1" x14ac:dyDescent="0.25">
      <c r="A207" s="1"/>
      <c r="B207"/>
      <c r="E207" s="20"/>
    </row>
    <row r="208" spans="1:5" s="3" customFormat="1" x14ac:dyDescent="0.25">
      <c r="A208" s="1"/>
      <c r="B208"/>
      <c r="E208" s="20"/>
    </row>
    <row r="209" spans="1:5" s="3" customFormat="1" x14ac:dyDescent="0.25">
      <c r="A209" s="1"/>
      <c r="B209"/>
      <c r="E209" s="20"/>
    </row>
    <row r="210" spans="1:5" s="3" customFormat="1" x14ac:dyDescent="0.25">
      <c r="A210" s="1"/>
      <c r="B210"/>
      <c r="E210" s="20"/>
    </row>
    <row r="211" spans="1:5" s="3" customFormat="1" x14ac:dyDescent="0.25">
      <c r="A211" s="1"/>
      <c r="B211"/>
      <c r="E211" s="20"/>
    </row>
    <row r="212" spans="1:5" s="3" customFormat="1" x14ac:dyDescent="0.25">
      <c r="A212" s="1"/>
      <c r="B212"/>
      <c r="E212" s="20"/>
    </row>
    <row r="213" spans="1:5" s="3" customFormat="1" x14ac:dyDescent="0.25">
      <c r="A213" s="1"/>
      <c r="B213"/>
      <c r="E213" s="20"/>
    </row>
    <row r="214" spans="1:5" s="3" customFormat="1" x14ac:dyDescent="0.25">
      <c r="A214" s="1"/>
      <c r="B214"/>
      <c r="E214" s="20"/>
    </row>
    <row r="215" spans="1:5" s="3" customFormat="1" x14ac:dyDescent="0.25">
      <c r="A215" s="1"/>
      <c r="B215"/>
      <c r="E215" s="20"/>
    </row>
    <row r="216" spans="1:5" s="3" customFormat="1" x14ac:dyDescent="0.25">
      <c r="A216" s="1"/>
      <c r="B216"/>
      <c r="E216" s="20"/>
    </row>
    <row r="217" spans="1:5" s="3" customFormat="1" x14ac:dyDescent="0.25">
      <c r="A217" s="1"/>
      <c r="B217"/>
      <c r="E217" s="20"/>
    </row>
    <row r="218" spans="1:5" s="3" customFormat="1" x14ac:dyDescent="0.25">
      <c r="A218" s="1"/>
      <c r="B218"/>
      <c r="E218" s="20"/>
    </row>
    <row r="219" spans="1:5" s="3" customFormat="1" x14ac:dyDescent="0.25">
      <c r="A219" s="1"/>
      <c r="B219"/>
      <c r="E219" s="20"/>
    </row>
    <row r="220" spans="1:5" s="3" customFormat="1" x14ac:dyDescent="0.25">
      <c r="A220" s="1"/>
      <c r="B220"/>
      <c r="E220" s="20"/>
    </row>
    <row r="221" spans="1:5" s="3" customFormat="1" x14ac:dyDescent="0.25">
      <c r="A221" s="1"/>
      <c r="B221"/>
      <c r="E221" s="20"/>
    </row>
    <row r="222" spans="1:5" s="3" customFormat="1" x14ac:dyDescent="0.25">
      <c r="A222" s="1"/>
      <c r="B222"/>
      <c r="E222" s="20"/>
    </row>
    <row r="223" spans="1:5" s="3" customFormat="1" x14ac:dyDescent="0.25">
      <c r="A223" s="1"/>
      <c r="B223"/>
      <c r="E223" s="20"/>
    </row>
    <row r="224" spans="1:5" s="3" customFormat="1" x14ac:dyDescent="0.25">
      <c r="A224" s="1"/>
      <c r="B224"/>
      <c r="E224" s="20"/>
    </row>
    <row r="225" spans="1:5" s="3" customFormat="1" x14ac:dyDescent="0.25">
      <c r="A225" s="1"/>
      <c r="B225"/>
      <c r="E225" s="20"/>
    </row>
    <row r="226" spans="1:5" s="3" customFormat="1" x14ac:dyDescent="0.25">
      <c r="A226" s="1"/>
      <c r="B226"/>
      <c r="E226" s="20"/>
    </row>
    <row r="227" spans="1:5" s="3" customFormat="1" x14ac:dyDescent="0.25">
      <c r="A227" s="1"/>
      <c r="B227"/>
      <c r="E227" s="20"/>
    </row>
    <row r="228" spans="1:5" s="3" customFormat="1" x14ac:dyDescent="0.25">
      <c r="A228" s="1"/>
      <c r="B228"/>
      <c r="E228" s="20"/>
    </row>
    <row r="229" spans="1:5" s="3" customFormat="1" x14ac:dyDescent="0.25">
      <c r="A229" s="1"/>
      <c r="B229"/>
      <c r="E229" s="20"/>
    </row>
    <row r="230" spans="1:5" s="3" customFormat="1" x14ac:dyDescent="0.25">
      <c r="A230" s="1"/>
      <c r="B230"/>
      <c r="E230" s="20"/>
    </row>
    <row r="231" spans="1:5" s="3" customFormat="1" x14ac:dyDescent="0.25">
      <c r="A231" s="1"/>
      <c r="B231"/>
      <c r="E231" s="20"/>
    </row>
    <row r="232" spans="1:5" s="3" customFormat="1" x14ac:dyDescent="0.25">
      <c r="A232" s="1"/>
      <c r="B232"/>
      <c r="E232" s="20"/>
    </row>
    <row r="233" spans="1:5" s="3" customFormat="1" x14ac:dyDescent="0.25">
      <c r="A233" s="1"/>
      <c r="B233"/>
      <c r="E233" s="20"/>
    </row>
    <row r="234" spans="1:5" s="3" customFormat="1" x14ac:dyDescent="0.25">
      <c r="A234" s="1"/>
      <c r="B234"/>
      <c r="E234" s="20"/>
    </row>
    <row r="235" spans="1:5" s="3" customFormat="1" x14ac:dyDescent="0.25">
      <c r="A235" s="1"/>
      <c r="B235"/>
      <c r="E235" s="20"/>
    </row>
    <row r="236" spans="1:5" s="3" customFormat="1" x14ac:dyDescent="0.25">
      <c r="A236" s="1"/>
      <c r="B236"/>
      <c r="E236" s="20"/>
    </row>
    <row r="237" spans="1:5" s="3" customFormat="1" x14ac:dyDescent="0.25">
      <c r="A237" s="1"/>
      <c r="B237"/>
      <c r="E237" s="20"/>
    </row>
    <row r="238" spans="1:5" s="3" customFormat="1" x14ac:dyDescent="0.25">
      <c r="A238" s="1"/>
      <c r="B238"/>
      <c r="E238" s="20"/>
    </row>
    <row r="239" spans="1:5" s="3" customFormat="1" x14ac:dyDescent="0.25">
      <c r="A239" s="1"/>
      <c r="B239"/>
      <c r="E239" s="20"/>
    </row>
    <row r="240" spans="1:5" s="3" customFormat="1" x14ac:dyDescent="0.25">
      <c r="A240" s="1"/>
      <c r="B240"/>
      <c r="E240" s="20"/>
    </row>
    <row r="241" spans="1:5" s="3" customFormat="1" x14ac:dyDescent="0.25">
      <c r="A241" s="1"/>
      <c r="B241"/>
      <c r="E241" s="20"/>
    </row>
    <row r="242" spans="1:5" s="3" customFormat="1" x14ac:dyDescent="0.25">
      <c r="A242" s="1"/>
      <c r="B242"/>
      <c r="E242" s="20"/>
    </row>
    <row r="243" spans="1:5" s="3" customFormat="1" x14ac:dyDescent="0.25">
      <c r="A243" s="1"/>
      <c r="B243"/>
      <c r="E243" s="20"/>
    </row>
    <row r="244" spans="1:5" s="3" customFormat="1" x14ac:dyDescent="0.25">
      <c r="A244" s="1"/>
      <c r="B244"/>
      <c r="E244" s="20"/>
    </row>
    <row r="245" spans="1:5" s="3" customFormat="1" x14ac:dyDescent="0.25">
      <c r="A245" s="1"/>
      <c r="B245"/>
      <c r="E245" s="20"/>
    </row>
    <row r="246" spans="1:5" s="3" customFormat="1" x14ac:dyDescent="0.25">
      <c r="A246" s="1"/>
      <c r="B246"/>
      <c r="E246" s="20"/>
    </row>
    <row r="247" spans="1:5" s="3" customFormat="1" x14ac:dyDescent="0.25">
      <c r="A247" s="1"/>
      <c r="B247"/>
      <c r="E247" s="20"/>
    </row>
    <row r="248" spans="1:5" s="3" customFormat="1" x14ac:dyDescent="0.25">
      <c r="A248" s="1"/>
      <c r="B248"/>
      <c r="E248" s="20"/>
    </row>
    <row r="249" spans="1:5" s="3" customFormat="1" x14ac:dyDescent="0.25">
      <c r="A249" s="1"/>
      <c r="B249"/>
      <c r="E249" s="20"/>
    </row>
    <row r="250" spans="1:5" s="3" customFormat="1" x14ac:dyDescent="0.25">
      <c r="A250" s="1"/>
      <c r="B250"/>
      <c r="E250" s="20"/>
    </row>
    <row r="251" spans="1:5" s="3" customFormat="1" x14ac:dyDescent="0.25">
      <c r="A251" s="1"/>
      <c r="B251"/>
      <c r="E251" s="20"/>
    </row>
    <row r="252" spans="1:5" s="3" customFormat="1" x14ac:dyDescent="0.25">
      <c r="A252" s="1"/>
      <c r="B252"/>
      <c r="E252" s="20"/>
    </row>
    <row r="253" spans="1:5" s="3" customFormat="1" x14ac:dyDescent="0.25">
      <c r="A253" s="1"/>
      <c r="B253"/>
      <c r="E253" s="20"/>
    </row>
    <row r="254" spans="1:5" s="3" customFormat="1" x14ac:dyDescent="0.25">
      <c r="A254" s="1"/>
      <c r="B254"/>
      <c r="E254" s="20"/>
    </row>
    <row r="255" spans="1:5" s="3" customFormat="1" x14ac:dyDescent="0.25">
      <c r="A255" s="1"/>
      <c r="B255"/>
      <c r="E255" s="20"/>
    </row>
    <row r="256" spans="1:5" s="3" customFormat="1" x14ac:dyDescent="0.25">
      <c r="A256" s="1"/>
      <c r="B256"/>
      <c r="E256" s="20"/>
    </row>
    <row r="257" spans="1:5" s="3" customFormat="1" x14ac:dyDescent="0.25">
      <c r="A257" s="1"/>
      <c r="B257"/>
      <c r="E257" s="20"/>
    </row>
    <row r="258" spans="1:5" s="3" customFormat="1" x14ac:dyDescent="0.25">
      <c r="A258" s="1"/>
      <c r="B258"/>
      <c r="E258" s="20"/>
    </row>
    <row r="259" spans="1:5" s="3" customFormat="1" x14ac:dyDescent="0.25">
      <c r="A259" s="1"/>
      <c r="B259"/>
      <c r="E259" s="20"/>
    </row>
    <row r="260" spans="1:5" s="3" customFormat="1" x14ac:dyDescent="0.25">
      <c r="A260" s="1"/>
      <c r="B260"/>
      <c r="E260" s="20"/>
    </row>
    <row r="261" spans="1:5" s="3" customFormat="1" x14ac:dyDescent="0.25">
      <c r="A261" s="1"/>
      <c r="B261"/>
      <c r="E261" s="20"/>
    </row>
    <row r="262" spans="1:5" s="3" customFormat="1" x14ac:dyDescent="0.25">
      <c r="A262" s="1"/>
      <c r="B262"/>
      <c r="E262" s="20"/>
    </row>
    <row r="263" spans="1:5" s="3" customFormat="1" x14ac:dyDescent="0.25">
      <c r="A263" s="1"/>
      <c r="B263"/>
      <c r="E263" s="20"/>
    </row>
    <row r="264" spans="1:5" s="3" customFormat="1" x14ac:dyDescent="0.25">
      <c r="A264" s="1"/>
      <c r="B264"/>
      <c r="E264" s="20"/>
    </row>
    <row r="265" spans="1:5" s="3" customFormat="1" x14ac:dyDescent="0.25">
      <c r="A265" s="1"/>
      <c r="B265"/>
      <c r="E265" s="20"/>
    </row>
    <row r="266" spans="1:5" s="3" customFormat="1" x14ac:dyDescent="0.25">
      <c r="A266" s="1"/>
      <c r="B266"/>
      <c r="E266" s="20"/>
    </row>
    <row r="267" spans="1:5" s="3" customFormat="1" x14ac:dyDescent="0.25">
      <c r="A267" s="1"/>
      <c r="B267"/>
      <c r="E267" s="20"/>
    </row>
    <row r="268" spans="1:5" s="3" customFormat="1" x14ac:dyDescent="0.25">
      <c r="A268" s="1"/>
      <c r="B268"/>
      <c r="E268" s="20"/>
    </row>
    <row r="269" spans="1:5" s="3" customFormat="1" x14ac:dyDescent="0.25">
      <c r="A269" s="1"/>
      <c r="B269"/>
      <c r="E269" s="20"/>
    </row>
    <row r="270" spans="1:5" s="3" customFormat="1" x14ac:dyDescent="0.25">
      <c r="A270" s="1"/>
      <c r="B270"/>
      <c r="E270" s="20"/>
    </row>
    <row r="271" spans="1:5" s="3" customFormat="1" x14ac:dyDescent="0.25">
      <c r="A271" s="1"/>
      <c r="B271"/>
      <c r="E271" s="20"/>
    </row>
    <row r="272" spans="1:5" s="3" customFormat="1" x14ac:dyDescent="0.25">
      <c r="A272" s="1"/>
      <c r="B272"/>
      <c r="E272" s="20"/>
    </row>
    <row r="273" spans="1:5" s="3" customFormat="1" x14ac:dyDescent="0.25">
      <c r="A273" s="1"/>
      <c r="B273"/>
      <c r="E273" s="20"/>
    </row>
    <row r="274" spans="1:5" s="3" customFormat="1" x14ac:dyDescent="0.25">
      <c r="A274" s="1"/>
      <c r="B274"/>
      <c r="E274" s="20"/>
    </row>
    <row r="275" spans="1:5" s="3" customFormat="1" x14ac:dyDescent="0.25">
      <c r="A275" s="1"/>
      <c r="B275"/>
      <c r="E275" s="20"/>
    </row>
    <row r="276" spans="1:5" s="3" customFormat="1" x14ac:dyDescent="0.25">
      <c r="A276" s="1"/>
      <c r="B276"/>
      <c r="E276" s="20"/>
    </row>
    <row r="277" spans="1:5" s="3" customFormat="1" x14ac:dyDescent="0.25">
      <c r="A277" s="1"/>
      <c r="B277"/>
      <c r="E277" s="20"/>
    </row>
    <row r="278" spans="1:5" s="3" customFormat="1" x14ac:dyDescent="0.25">
      <c r="A278" s="1"/>
      <c r="B278"/>
      <c r="E278" s="20"/>
    </row>
    <row r="279" spans="1:5" s="3" customFormat="1" x14ac:dyDescent="0.25">
      <c r="A279" s="1"/>
      <c r="B279"/>
      <c r="E279" s="20"/>
    </row>
    <row r="280" spans="1:5" s="3" customFormat="1" x14ac:dyDescent="0.25">
      <c r="A280" s="1"/>
      <c r="B280"/>
      <c r="E280" s="20"/>
    </row>
    <row r="281" spans="1:5" s="3" customFormat="1" x14ac:dyDescent="0.25">
      <c r="A281" s="1"/>
      <c r="B281"/>
      <c r="E281" s="20"/>
    </row>
    <row r="282" spans="1:5" s="3" customFormat="1" x14ac:dyDescent="0.25">
      <c r="A282" s="1"/>
      <c r="B282"/>
      <c r="E282" s="20"/>
    </row>
    <row r="283" spans="1:5" s="3" customFormat="1" x14ac:dyDescent="0.25">
      <c r="A283" s="1"/>
      <c r="B283"/>
      <c r="E283" s="20"/>
    </row>
    <row r="284" spans="1:5" s="3" customFormat="1" x14ac:dyDescent="0.25">
      <c r="A284" s="1"/>
      <c r="B284"/>
      <c r="E284" s="20"/>
    </row>
    <row r="285" spans="1:5" s="3" customFormat="1" x14ac:dyDescent="0.25">
      <c r="A285" s="1"/>
      <c r="B285"/>
      <c r="E285" s="20"/>
    </row>
    <row r="286" spans="1:5" s="3" customFormat="1" x14ac:dyDescent="0.25">
      <c r="A286" s="1"/>
      <c r="B286"/>
      <c r="E286" s="20"/>
    </row>
    <row r="287" spans="1:5" s="3" customFormat="1" x14ac:dyDescent="0.25">
      <c r="A287" s="1"/>
      <c r="B287"/>
      <c r="E287" s="20"/>
    </row>
    <row r="288" spans="1:5" s="3" customFormat="1" x14ac:dyDescent="0.25">
      <c r="A288" s="1"/>
      <c r="B288"/>
      <c r="E288" s="20"/>
    </row>
    <row r="289" spans="1:5" s="3" customFormat="1" x14ac:dyDescent="0.25">
      <c r="A289" s="1"/>
      <c r="B289"/>
      <c r="E289" s="20"/>
    </row>
    <row r="290" spans="1:5" s="3" customFormat="1" x14ac:dyDescent="0.25">
      <c r="A290" s="1"/>
      <c r="B290"/>
      <c r="E290" s="20"/>
    </row>
    <row r="291" spans="1:5" s="3" customFormat="1" x14ac:dyDescent="0.25">
      <c r="A291" s="1"/>
      <c r="B291"/>
      <c r="E291" s="20"/>
    </row>
    <row r="292" spans="1:5" s="3" customFormat="1" x14ac:dyDescent="0.25">
      <c r="A292" s="1"/>
      <c r="B292"/>
      <c r="E292" s="20"/>
    </row>
    <row r="293" spans="1:5" s="3" customFormat="1" x14ac:dyDescent="0.25">
      <c r="A293" s="1"/>
      <c r="B293"/>
      <c r="E293" s="20"/>
    </row>
    <row r="294" spans="1:5" s="3" customFormat="1" x14ac:dyDescent="0.25">
      <c r="A294" s="1"/>
      <c r="B294"/>
      <c r="E294" s="20"/>
    </row>
    <row r="295" spans="1:5" s="3" customFormat="1" x14ac:dyDescent="0.25">
      <c r="A295" s="1"/>
      <c r="B295"/>
      <c r="E295" s="20"/>
    </row>
    <row r="296" spans="1:5" s="3" customFormat="1" x14ac:dyDescent="0.25">
      <c r="A296" s="1"/>
      <c r="B296"/>
      <c r="E296" s="20"/>
    </row>
    <row r="297" spans="1:5" s="3" customFormat="1" x14ac:dyDescent="0.25">
      <c r="A297" s="1"/>
      <c r="B297"/>
      <c r="E297" s="20"/>
    </row>
    <row r="298" spans="1:5" s="3" customFormat="1" x14ac:dyDescent="0.25">
      <c r="A298" s="1"/>
      <c r="B298"/>
      <c r="E298" s="20"/>
    </row>
    <row r="299" spans="1:5" s="3" customFormat="1" x14ac:dyDescent="0.25">
      <c r="A299" s="1"/>
      <c r="B299"/>
      <c r="E299" s="20"/>
    </row>
    <row r="300" spans="1:5" s="3" customFormat="1" x14ac:dyDescent="0.25">
      <c r="A300" s="1"/>
      <c r="B300"/>
      <c r="E300" s="20"/>
    </row>
    <row r="301" spans="1:5" s="3" customFormat="1" x14ac:dyDescent="0.25">
      <c r="A301" s="1"/>
      <c r="B301"/>
      <c r="E301" s="20"/>
    </row>
    <row r="302" spans="1:5" s="3" customFormat="1" x14ac:dyDescent="0.25">
      <c r="A302" s="1"/>
      <c r="B302"/>
      <c r="E302" s="20"/>
    </row>
    <row r="303" spans="1:5" s="3" customFormat="1" x14ac:dyDescent="0.25">
      <c r="A303" s="1"/>
      <c r="B303"/>
      <c r="E303" s="20"/>
    </row>
    <row r="304" spans="1:5" s="3" customFormat="1" x14ac:dyDescent="0.25">
      <c r="A304" s="1"/>
      <c r="B304"/>
      <c r="E304" s="20"/>
    </row>
    <row r="305" spans="1:5" s="3" customFormat="1" x14ac:dyDescent="0.25">
      <c r="A305" s="1"/>
      <c r="B305"/>
      <c r="E305" s="20"/>
    </row>
    <row r="306" spans="1:5" s="3" customFormat="1" x14ac:dyDescent="0.25">
      <c r="A306" s="1"/>
      <c r="B306"/>
      <c r="E306" s="20"/>
    </row>
    <row r="307" spans="1:5" s="3" customFormat="1" x14ac:dyDescent="0.25">
      <c r="A307" s="1"/>
      <c r="B307"/>
      <c r="E307" s="20"/>
    </row>
    <row r="308" spans="1:5" s="3" customFormat="1" x14ac:dyDescent="0.25">
      <c r="A308" s="1"/>
      <c r="B308"/>
      <c r="E308" s="20"/>
    </row>
    <row r="309" spans="1:5" s="3" customFormat="1" x14ac:dyDescent="0.25">
      <c r="A309" s="1"/>
      <c r="B309"/>
      <c r="E309" s="20"/>
    </row>
    <row r="310" spans="1:5" s="3" customFormat="1" x14ac:dyDescent="0.25">
      <c r="A310" s="1"/>
      <c r="B310"/>
      <c r="E310" s="20"/>
    </row>
    <row r="311" spans="1:5" s="3" customFormat="1" x14ac:dyDescent="0.25">
      <c r="A311" s="1"/>
      <c r="B311"/>
      <c r="E311" s="20"/>
    </row>
    <row r="312" spans="1:5" s="3" customFormat="1" x14ac:dyDescent="0.25">
      <c r="A312" s="1"/>
      <c r="B312"/>
      <c r="E312" s="20"/>
    </row>
    <row r="313" spans="1:5" s="3" customFormat="1" x14ac:dyDescent="0.25">
      <c r="A313" s="1"/>
      <c r="B313"/>
      <c r="E313" s="20"/>
    </row>
    <row r="314" spans="1:5" s="3" customFormat="1" x14ac:dyDescent="0.25">
      <c r="A314" s="1"/>
      <c r="B314"/>
      <c r="E314" s="20"/>
    </row>
    <row r="315" spans="1:5" s="3" customFormat="1" x14ac:dyDescent="0.25">
      <c r="A315" s="1"/>
      <c r="B315"/>
      <c r="E315" s="20"/>
    </row>
    <row r="316" spans="1:5" s="3" customFormat="1" x14ac:dyDescent="0.25">
      <c r="A316" s="1"/>
      <c r="B316"/>
      <c r="E316" s="20"/>
    </row>
    <row r="317" spans="1:5" s="3" customFormat="1" x14ac:dyDescent="0.25">
      <c r="A317" s="1"/>
      <c r="B317"/>
      <c r="E317" s="20"/>
    </row>
    <row r="318" spans="1:5" s="3" customFormat="1" x14ac:dyDescent="0.25">
      <c r="A318" s="1"/>
      <c r="B318"/>
      <c r="E318" s="20"/>
    </row>
    <row r="319" spans="1:5" s="3" customFormat="1" x14ac:dyDescent="0.25">
      <c r="A319" s="1"/>
      <c r="B319"/>
      <c r="E319" s="20"/>
    </row>
    <row r="320" spans="1:5" s="3" customFormat="1" x14ac:dyDescent="0.25">
      <c r="A320" s="1"/>
      <c r="B320"/>
      <c r="E320" s="20"/>
    </row>
    <row r="321" spans="1:5" s="3" customFormat="1" x14ac:dyDescent="0.25">
      <c r="A321" s="1"/>
      <c r="B321"/>
      <c r="E321" s="20"/>
    </row>
    <row r="322" spans="1:5" s="3" customFormat="1" x14ac:dyDescent="0.25">
      <c r="A322" s="1"/>
      <c r="B322"/>
      <c r="E322" s="20"/>
    </row>
    <row r="323" spans="1:5" s="3" customFormat="1" x14ac:dyDescent="0.25">
      <c r="A323" s="1"/>
      <c r="B323"/>
      <c r="E323" s="20"/>
    </row>
    <row r="324" spans="1:5" s="3" customFormat="1" x14ac:dyDescent="0.25">
      <c r="A324" s="1"/>
      <c r="B324"/>
      <c r="E324" s="20"/>
    </row>
    <row r="325" spans="1:5" s="3" customFormat="1" x14ac:dyDescent="0.25">
      <c r="A325" s="1"/>
      <c r="B325"/>
      <c r="E325" s="20"/>
    </row>
    <row r="326" spans="1:5" s="3" customFormat="1" x14ac:dyDescent="0.25">
      <c r="A326" s="1"/>
      <c r="B326"/>
      <c r="E326" s="20"/>
    </row>
    <row r="327" spans="1:5" s="3" customFormat="1" x14ac:dyDescent="0.25">
      <c r="A327" s="1"/>
      <c r="B327"/>
      <c r="E327" s="20"/>
    </row>
    <row r="328" spans="1:5" s="3" customFormat="1" x14ac:dyDescent="0.25">
      <c r="A328" s="1"/>
      <c r="B328"/>
      <c r="E328" s="20"/>
    </row>
    <row r="329" spans="1:5" s="3" customFormat="1" x14ac:dyDescent="0.25">
      <c r="A329" s="1"/>
      <c r="B329"/>
      <c r="E329" s="20"/>
    </row>
    <row r="330" spans="1:5" s="3" customFormat="1" x14ac:dyDescent="0.25">
      <c r="A330" s="1"/>
      <c r="B330"/>
      <c r="E330" s="20"/>
    </row>
    <row r="331" spans="1:5" s="3" customFormat="1" x14ac:dyDescent="0.25">
      <c r="A331" s="1"/>
      <c r="B331"/>
      <c r="E331" s="20"/>
    </row>
    <row r="332" spans="1:5" s="3" customFormat="1" x14ac:dyDescent="0.25">
      <c r="A332" s="1"/>
      <c r="B332"/>
      <c r="E332" s="20"/>
    </row>
    <row r="333" spans="1:5" s="3" customFormat="1" x14ac:dyDescent="0.25">
      <c r="A333" s="1"/>
      <c r="B333"/>
      <c r="E333" s="20"/>
    </row>
    <row r="334" spans="1:5" s="3" customFormat="1" x14ac:dyDescent="0.25">
      <c r="A334" s="1"/>
      <c r="B334"/>
      <c r="E334" s="20"/>
    </row>
    <row r="335" spans="1:5" s="3" customFormat="1" x14ac:dyDescent="0.25">
      <c r="A335" s="1"/>
      <c r="B335"/>
      <c r="E335" s="20"/>
    </row>
    <row r="336" spans="1:5" s="3" customFormat="1" x14ac:dyDescent="0.25">
      <c r="A336" s="1"/>
      <c r="B336"/>
      <c r="E336" s="20"/>
    </row>
    <row r="337" spans="1:5" s="3" customFormat="1" x14ac:dyDescent="0.25">
      <c r="A337" s="1"/>
      <c r="B337"/>
      <c r="E337" s="20"/>
    </row>
    <row r="338" spans="1:5" s="3" customFormat="1" x14ac:dyDescent="0.25">
      <c r="A338" s="1"/>
      <c r="B338"/>
      <c r="E338" s="20"/>
    </row>
    <row r="339" spans="1:5" s="3" customFormat="1" x14ac:dyDescent="0.25">
      <c r="A339" s="1"/>
      <c r="B339"/>
      <c r="E339" s="20"/>
    </row>
    <row r="340" spans="1:5" s="3" customFormat="1" x14ac:dyDescent="0.25">
      <c r="A340" s="1"/>
      <c r="B340"/>
      <c r="E340" s="20"/>
    </row>
    <row r="341" spans="1:5" s="3" customFormat="1" x14ac:dyDescent="0.25">
      <c r="A341" s="1"/>
      <c r="B341"/>
      <c r="E341" s="20"/>
    </row>
    <row r="342" spans="1:5" s="3" customFormat="1" x14ac:dyDescent="0.25">
      <c r="A342" s="1"/>
      <c r="B342"/>
      <c r="E342" s="20"/>
    </row>
    <row r="343" spans="1:5" s="3" customFormat="1" x14ac:dyDescent="0.25">
      <c r="A343" s="1"/>
      <c r="B343"/>
      <c r="E343" s="20"/>
    </row>
    <row r="344" spans="1:5" s="3" customFormat="1" x14ac:dyDescent="0.25">
      <c r="A344" s="1"/>
      <c r="B344"/>
      <c r="E344" s="20"/>
    </row>
    <row r="345" spans="1:5" s="3" customFormat="1" x14ac:dyDescent="0.25">
      <c r="A345" s="1"/>
      <c r="B345"/>
      <c r="E345" s="20"/>
    </row>
    <row r="346" spans="1:5" s="3" customFormat="1" x14ac:dyDescent="0.25">
      <c r="A346" s="1"/>
      <c r="B346"/>
      <c r="E346" s="20"/>
    </row>
    <row r="347" spans="1:5" s="3" customFormat="1" x14ac:dyDescent="0.25">
      <c r="A347" s="1"/>
      <c r="B347"/>
      <c r="E347" s="20"/>
    </row>
    <row r="348" spans="1:5" s="3" customFormat="1" x14ac:dyDescent="0.25">
      <c r="A348" s="1"/>
      <c r="B348"/>
      <c r="E348" s="20"/>
    </row>
    <row r="349" spans="1:5" s="3" customFormat="1" x14ac:dyDescent="0.25">
      <c r="A349" s="1"/>
      <c r="B349"/>
      <c r="E349" s="20"/>
    </row>
    <row r="350" spans="1:5" s="3" customFormat="1" x14ac:dyDescent="0.25">
      <c r="A350" s="1"/>
      <c r="B350"/>
      <c r="E350" s="20"/>
    </row>
    <row r="351" spans="1:5" s="3" customFormat="1" x14ac:dyDescent="0.25">
      <c r="A351" s="1"/>
      <c r="B351"/>
      <c r="E351" s="20"/>
    </row>
    <row r="352" spans="1:5" s="3" customFormat="1" x14ac:dyDescent="0.25">
      <c r="A352" s="1"/>
      <c r="B352"/>
      <c r="E352" s="20"/>
    </row>
    <row r="353" spans="1:5" s="3" customFormat="1" x14ac:dyDescent="0.25">
      <c r="A353" s="1"/>
      <c r="B353"/>
      <c r="E353" s="20"/>
    </row>
    <row r="354" spans="1:5" s="3" customFormat="1" x14ac:dyDescent="0.25">
      <c r="A354" s="1"/>
      <c r="B354"/>
      <c r="E354" s="20"/>
    </row>
    <row r="355" spans="1:5" s="3" customFormat="1" x14ac:dyDescent="0.25">
      <c r="A355" s="1"/>
      <c r="B355"/>
      <c r="E355" s="20"/>
    </row>
    <row r="356" spans="1:5" s="3" customFormat="1" x14ac:dyDescent="0.25">
      <c r="A356" s="1"/>
      <c r="B356"/>
      <c r="E356" s="20"/>
    </row>
    <row r="357" spans="1:5" s="3" customFormat="1" x14ac:dyDescent="0.25">
      <c r="A357" s="1"/>
      <c r="B357"/>
      <c r="E357" s="20"/>
    </row>
    <row r="358" spans="1:5" s="3" customFormat="1" x14ac:dyDescent="0.25">
      <c r="A358" s="1"/>
      <c r="B358"/>
      <c r="E358" s="20"/>
    </row>
    <row r="359" spans="1:5" s="3" customFormat="1" x14ac:dyDescent="0.25">
      <c r="A359" s="1"/>
      <c r="B359"/>
      <c r="E359" s="20"/>
    </row>
    <row r="360" spans="1:5" s="3" customFormat="1" x14ac:dyDescent="0.25">
      <c r="A360" s="1"/>
      <c r="B360"/>
      <c r="E360" s="20"/>
    </row>
    <row r="361" spans="1:5" s="3" customFormat="1" x14ac:dyDescent="0.25">
      <c r="A361" s="1"/>
      <c r="B361"/>
      <c r="E361" s="20"/>
    </row>
    <row r="362" spans="1:5" s="3" customFormat="1" x14ac:dyDescent="0.25">
      <c r="A362" s="1"/>
      <c r="B362"/>
      <c r="E362" s="20"/>
    </row>
    <row r="363" spans="1:5" s="3" customFormat="1" x14ac:dyDescent="0.25">
      <c r="A363" s="1"/>
      <c r="B363"/>
      <c r="E363" s="20"/>
    </row>
    <row r="364" spans="1:5" s="3" customFormat="1" x14ac:dyDescent="0.25">
      <c r="A364" s="1"/>
      <c r="B364"/>
      <c r="E364" s="20"/>
    </row>
    <row r="365" spans="1:5" s="3" customFormat="1" x14ac:dyDescent="0.25">
      <c r="A365" s="1"/>
      <c r="B365"/>
      <c r="E365" s="20"/>
    </row>
    <row r="366" spans="1:5" s="3" customFormat="1" x14ac:dyDescent="0.25">
      <c r="A366" s="1"/>
      <c r="B366"/>
      <c r="E366" s="20"/>
    </row>
    <row r="367" spans="1:5" s="3" customFormat="1" x14ac:dyDescent="0.25">
      <c r="A367" s="1"/>
      <c r="B367"/>
      <c r="E367" s="20"/>
    </row>
    <row r="368" spans="1:5" s="3" customFormat="1" x14ac:dyDescent="0.25">
      <c r="A368" s="1"/>
      <c r="B368"/>
      <c r="E368" s="20"/>
    </row>
    <row r="369" spans="1:5" s="3" customFormat="1" x14ac:dyDescent="0.25">
      <c r="A369" s="1"/>
      <c r="B369"/>
      <c r="E369" s="20"/>
    </row>
    <row r="370" spans="1:5" s="3" customFormat="1" x14ac:dyDescent="0.25">
      <c r="A370" s="1"/>
      <c r="B370"/>
      <c r="E370" s="20"/>
    </row>
    <row r="371" spans="1:5" s="3" customFormat="1" x14ac:dyDescent="0.25">
      <c r="A371" s="1"/>
      <c r="B371"/>
      <c r="E371" s="20"/>
    </row>
    <row r="372" spans="1:5" s="3" customFormat="1" x14ac:dyDescent="0.25">
      <c r="A372" s="1"/>
      <c r="B372"/>
      <c r="E372" s="20"/>
    </row>
    <row r="373" spans="1:5" s="3" customFormat="1" x14ac:dyDescent="0.25">
      <c r="A373" s="1"/>
      <c r="B373"/>
      <c r="E373" s="20"/>
    </row>
    <row r="374" spans="1:5" s="3" customFormat="1" x14ac:dyDescent="0.25">
      <c r="A374" s="1"/>
      <c r="B374"/>
      <c r="E374" s="20"/>
    </row>
    <row r="375" spans="1:5" s="3" customFormat="1" x14ac:dyDescent="0.25">
      <c r="A375" s="1"/>
      <c r="B375"/>
      <c r="E375" s="20"/>
    </row>
    <row r="376" spans="1:5" s="3" customFormat="1" x14ac:dyDescent="0.25">
      <c r="A376" s="1"/>
      <c r="B376"/>
      <c r="E376" s="20"/>
    </row>
    <row r="377" spans="1:5" s="3" customFormat="1" x14ac:dyDescent="0.25">
      <c r="A377" s="1"/>
      <c r="B377"/>
      <c r="E377" s="20"/>
    </row>
    <row r="378" spans="1:5" s="3" customFormat="1" x14ac:dyDescent="0.25">
      <c r="A378" s="1"/>
      <c r="B378"/>
      <c r="E378" s="20"/>
    </row>
    <row r="379" spans="1:5" s="3" customFormat="1" x14ac:dyDescent="0.25">
      <c r="A379" s="1"/>
      <c r="B379"/>
      <c r="E379" s="20"/>
    </row>
    <row r="380" spans="1:5" s="3" customFormat="1" x14ac:dyDescent="0.25">
      <c r="A380" s="1"/>
      <c r="B380"/>
      <c r="E380" s="20"/>
    </row>
    <row r="381" spans="1:5" s="3" customFormat="1" x14ac:dyDescent="0.25">
      <c r="A381" s="1"/>
      <c r="B381"/>
      <c r="E381" s="20"/>
    </row>
    <row r="382" spans="1:5" s="3" customFormat="1" x14ac:dyDescent="0.25">
      <c r="A382" s="1"/>
      <c r="B382"/>
      <c r="E382" s="20"/>
    </row>
    <row r="383" spans="1:5" s="3" customFormat="1" x14ac:dyDescent="0.25">
      <c r="A383" s="1"/>
      <c r="B383"/>
      <c r="E383" s="20"/>
    </row>
    <row r="384" spans="1:5" s="3" customFormat="1" x14ac:dyDescent="0.25">
      <c r="A384" s="1"/>
      <c r="B384"/>
      <c r="E384" s="20"/>
    </row>
    <row r="385" spans="1:5" s="3" customFormat="1" x14ac:dyDescent="0.25">
      <c r="A385" s="1"/>
      <c r="B385"/>
      <c r="E385" s="20"/>
    </row>
    <row r="386" spans="1:5" s="3" customFormat="1" x14ac:dyDescent="0.25">
      <c r="A386" s="1"/>
      <c r="B386"/>
      <c r="E386" s="20"/>
    </row>
    <row r="387" spans="1:5" s="3" customFormat="1" x14ac:dyDescent="0.25">
      <c r="A387" s="1"/>
      <c r="B387"/>
      <c r="E387" s="20"/>
    </row>
    <row r="388" spans="1:5" s="3" customFormat="1" x14ac:dyDescent="0.25">
      <c r="A388" s="1"/>
      <c r="B388"/>
      <c r="E388" s="20"/>
    </row>
    <row r="389" spans="1:5" s="3" customFormat="1" x14ac:dyDescent="0.25">
      <c r="A389" s="1"/>
      <c r="B389"/>
      <c r="E389" s="20"/>
    </row>
    <row r="390" spans="1:5" s="3" customFormat="1" x14ac:dyDescent="0.25">
      <c r="A390" s="1"/>
      <c r="B390"/>
      <c r="E390" s="20"/>
    </row>
    <row r="391" spans="1:5" s="3" customFormat="1" x14ac:dyDescent="0.25">
      <c r="A391" s="1"/>
      <c r="B391"/>
      <c r="E391" s="20"/>
    </row>
    <row r="392" spans="1:5" s="3" customFormat="1" x14ac:dyDescent="0.25">
      <c r="A392" s="1"/>
      <c r="B392"/>
      <c r="E392" s="20"/>
    </row>
    <row r="393" spans="1:5" s="3" customFormat="1" x14ac:dyDescent="0.25">
      <c r="A393" s="1"/>
      <c r="B393"/>
      <c r="E393" s="20"/>
    </row>
    <row r="394" spans="1:5" s="3" customFormat="1" x14ac:dyDescent="0.25">
      <c r="A394" s="1"/>
      <c r="B394"/>
      <c r="E394" s="20"/>
    </row>
    <row r="395" spans="1:5" s="3" customFormat="1" x14ac:dyDescent="0.25">
      <c r="A395" s="1"/>
      <c r="B395"/>
      <c r="E395" s="20"/>
    </row>
    <row r="396" spans="1:5" s="3" customFormat="1" x14ac:dyDescent="0.25">
      <c r="A396" s="1"/>
      <c r="B396"/>
      <c r="E396" s="20"/>
    </row>
    <row r="397" spans="1:5" s="3" customFormat="1" x14ac:dyDescent="0.25">
      <c r="A397" s="1"/>
      <c r="B397"/>
      <c r="E397" s="20"/>
    </row>
    <row r="398" spans="1:5" s="3" customFormat="1" x14ac:dyDescent="0.25">
      <c r="A398" s="1"/>
      <c r="B398"/>
      <c r="E398" s="20"/>
    </row>
    <row r="399" spans="1:5" s="3" customFormat="1" x14ac:dyDescent="0.25">
      <c r="A399" s="1"/>
      <c r="B399"/>
      <c r="E399" s="20"/>
    </row>
    <row r="400" spans="1:5" s="3" customFormat="1" x14ac:dyDescent="0.25">
      <c r="A400" s="1"/>
      <c r="B400"/>
      <c r="E400" s="20"/>
    </row>
    <row r="401" spans="1:5" s="3" customFormat="1" x14ac:dyDescent="0.25">
      <c r="A401" s="1"/>
      <c r="B401"/>
      <c r="E401" s="20"/>
    </row>
    <row r="402" spans="1:5" s="3" customFormat="1" x14ac:dyDescent="0.25">
      <c r="A402" s="1"/>
      <c r="B402"/>
      <c r="E402" s="20"/>
    </row>
    <row r="403" spans="1:5" s="3" customFormat="1" x14ac:dyDescent="0.25">
      <c r="A403" s="1"/>
      <c r="B403"/>
      <c r="E403" s="20"/>
    </row>
    <row r="404" spans="1:5" s="3" customFormat="1" x14ac:dyDescent="0.25">
      <c r="A404" s="1"/>
      <c r="B404"/>
      <c r="E404" s="20"/>
    </row>
    <row r="405" spans="1:5" s="3" customFormat="1" x14ac:dyDescent="0.25">
      <c r="A405" s="1"/>
      <c r="B405"/>
      <c r="E405" s="20"/>
    </row>
    <row r="406" spans="1:5" s="3" customFormat="1" x14ac:dyDescent="0.25">
      <c r="A406" s="1"/>
      <c r="B406"/>
      <c r="E406" s="20"/>
    </row>
    <row r="407" spans="1:5" s="3" customFormat="1" x14ac:dyDescent="0.25">
      <c r="A407" s="1"/>
      <c r="B407"/>
      <c r="E407" s="20"/>
    </row>
    <row r="408" spans="1:5" s="3" customFormat="1" x14ac:dyDescent="0.25">
      <c r="A408" s="1"/>
      <c r="B408"/>
      <c r="E408" s="20"/>
    </row>
    <row r="409" spans="1:5" s="3" customFormat="1" x14ac:dyDescent="0.25">
      <c r="A409" s="1"/>
      <c r="B409"/>
      <c r="E409" s="20"/>
    </row>
    <row r="410" spans="1:5" s="3" customFormat="1" x14ac:dyDescent="0.25">
      <c r="A410" s="1"/>
      <c r="B410"/>
      <c r="E410" s="20"/>
    </row>
    <row r="411" spans="1:5" s="3" customFormat="1" x14ac:dyDescent="0.25">
      <c r="A411" s="1"/>
      <c r="B411"/>
      <c r="E411" s="20"/>
    </row>
    <row r="412" spans="1:5" s="3" customFormat="1" x14ac:dyDescent="0.25">
      <c r="A412" s="1"/>
      <c r="B412"/>
      <c r="E412" s="20"/>
    </row>
    <row r="413" spans="1:5" s="3" customFormat="1" x14ac:dyDescent="0.25">
      <c r="A413" s="1"/>
      <c r="B413"/>
      <c r="E413" s="20"/>
    </row>
    <row r="414" spans="1:5" s="3" customFormat="1" x14ac:dyDescent="0.25">
      <c r="A414" s="1"/>
      <c r="B414"/>
      <c r="E414" s="20"/>
    </row>
    <row r="415" spans="1:5" s="3" customFormat="1" x14ac:dyDescent="0.25">
      <c r="A415" s="1"/>
      <c r="B415"/>
      <c r="E415" s="20"/>
    </row>
    <row r="416" spans="1:5" s="3" customFormat="1" x14ac:dyDescent="0.25">
      <c r="A416" s="1"/>
      <c r="B416"/>
      <c r="E416" s="20"/>
    </row>
    <row r="417" spans="1:5" s="3" customFormat="1" x14ac:dyDescent="0.25">
      <c r="A417" s="1"/>
      <c r="B417"/>
      <c r="E417" s="20"/>
    </row>
    <row r="418" spans="1:5" s="3" customFormat="1" x14ac:dyDescent="0.25">
      <c r="A418" s="1"/>
      <c r="B418"/>
      <c r="E418" s="20"/>
    </row>
    <row r="419" spans="1:5" s="3" customFormat="1" x14ac:dyDescent="0.25">
      <c r="A419" s="1"/>
      <c r="B419"/>
      <c r="E419" s="20"/>
    </row>
    <row r="420" spans="1:5" s="3" customFormat="1" x14ac:dyDescent="0.25">
      <c r="A420" s="1"/>
      <c r="B420"/>
      <c r="E420" s="20"/>
    </row>
    <row r="421" spans="1:5" s="3" customFormat="1" x14ac:dyDescent="0.25">
      <c r="A421" s="1"/>
      <c r="B421"/>
      <c r="E421" s="20"/>
    </row>
    <row r="422" spans="1:5" s="3" customFormat="1" x14ac:dyDescent="0.25">
      <c r="A422" s="1"/>
      <c r="B422"/>
      <c r="E422" s="20"/>
    </row>
    <row r="423" spans="1:5" s="3" customFormat="1" x14ac:dyDescent="0.25">
      <c r="A423" s="1"/>
      <c r="B423"/>
      <c r="E423" s="20"/>
    </row>
    <row r="424" spans="1:5" s="3" customFormat="1" x14ac:dyDescent="0.25">
      <c r="A424" s="1"/>
      <c r="B424"/>
      <c r="E424" s="20"/>
    </row>
    <row r="425" spans="1:5" s="3" customFormat="1" x14ac:dyDescent="0.25">
      <c r="A425" s="1"/>
      <c r="B425"/>
      <c r="E425" s="20"/>
    </row>
    <row r="426" spans="1:5" s="3" customFormat="1" x14ac:dyDescent="0.25">
      <c r="A426" s="1"/>
      <c r="B426"/>
      <c r="E426" s="20"/>
    </row>
    <row r="427" spans="1:5" s="3" customFormat="1" x14ac:dyDescent="0.25">
      <c r="A427" s="1"/>
      <c r="B427"/>
      <c r="E427" s="20"/>
    </row>
    <row r="428" spans="1:5" s="3" customFormat="1" x14ac:dyDescent="0.25">
      <c r="A428" s="1"/>
      <c r="B428"/>
      <c r="E428" s="20"/>
    </row>
    <row r="429" spans="1:5" s="3" customFormat="1" x14ac:dyDescent="0.25">
      <c r="A429" s="1"/>
      <c r="B429"/>
      <c r="E429" s="20"/>
    </row>
    <row r="430" spans="1:5" s="3" customFormat="1" x14ac:dyDescent="0.25">
      <c r="A430" s="1"/>
      <c r="B430"/>
      <c r="E430" s="20"/>
    </row>
    <row r="431" spans="1:5" s="3" customFormat="1" x14ac:dyDescent="0.25">
      <c r="A431" s="1"/>
      <c r="B431"/>
      <c r="E431" s="20"/>
    </row>
    <row r="432" spans="1:5" s="3" customFormat="1" x14ac:dyDescent="0.25">
      <c r="A432" s="1"/>
      <c r="B432"/>
      <c r="E432" s="20"/>
    </row>
    <row r="433" spans="1:5" s="3" customFormat="1" x14ac:dyDescent="0.25">
      <c r="A433" s="1"/>
      <c r="B433"/>
      <c r="E433" s="20"/>
    </row>
    <row r="434" spans="1:5" s="3" customFormat="1" x14ac:dyDescent="0.25">
      <c r="A434" s="1"/>
      <c r="B434"/>
      <c r="E434" s="20"/>
    </row>
    <row r="435" spans="1:5" s="3" customFormat="1" x14ac:dyDescent="0.25">
      <c r="A435" s="1"/>
      <c r="B435"/>
      <c r="E435" s="20"/>
    </row>
    <row r="436" spans="1:5" s="3" customFormat="1" x14ac:dyDescent="0.25">
      <c r="A436" s="1"/>
      <c r="B436"/>
      <c r="E436" s="20"/>
    </row>
    <row r="437" spans="1:5" s="3" customFormat="1" x14ac:dyDescent="0.25">
      <c r="A437" s="1"/>
      <c r="B437"/>
      <c r="E437" s="20"/>
    </row>
    <row r="438" spans="1:5" s="3" customFormat="1" x14ac:dyDescent="0.25">
      <c r="A438" s="1"/>
      <c r="B438"/>
      <c r="E438" s="20"/>
    </row>
    <row r="439" spans="1:5" s="3" customFormat="1" x14ac:dyDescent="0.25">
      <c r="A439" s="1"/>
      <c r="B439"/>
      <c r="E439" s="20"/>
    </row>
    <row r="440" spans="1:5" s="3" customFormat="1" x14ac:dyDescent="0.25">
      <c r="A440" s="1"/>
      <c r="B440"/>
      <c r="E440" s="20"/>
    </row>
    <row r="441" spans="1:5" s="3" customFormat="1" x14ac:dyDescent="0.25">
      <c r="A441" s="1"/>
      <c r="B441"/>
      <c r="E441" s="20"/>
    </row>
    <row r="442" spans="1:5" s="3" customFormat="1" x14ac:dyDescent="0.25">
      <c r="A442" s="1"/>
      <c r="B442"/>
      <c r="E442" s="20"/>
    </row>
    <row r="443" spans="1:5" s="3" customFormat="1" x14ac:dyDescent="0.25">
      <c r="A443" s="1"/>
      <c r="B443"/>
      <c r="E443" s="20"/>
    </row>
    <row r="444" spans="1:5" s="3" customFormat="1" x14ac:dyDescent="0.25">
      <c r="A444" s="1"/>
      <c r="B444"/>
      <c r="E444" s="20"/>
    </row>
    <row r="445" spans="1:5" s="3" customFormat="1" x14ac:dyDescent="0.25">
      <c r="A445" s="1"/>
      <c r="B445"/>
      <c r="E445" s="20"/>
    </row>
    <row r="446" spans="1:5" s="3" customFormat="1" x14ac:dyDescent="0.25">
      <c r="A446" s="1"/>
      <c r="B446"/>
      <c r="E446" s="20"/>
    </row>
    <row r="447" spans="1:5" s="3" customFormat="1" x14ac:dyDescent="0.25">
      <c r="A447" s="1"/>
      <c r="B447"/>
      <c r="E447" s="20"/>
    </row>
    <row r="448" spans="1:5" s="3" customFormat="1" x14ac:dyDescent="0.25">
      <c r="A448" s="1"/>
      <c r="B448"/>
      <c r="E448" s="20"/>
    </row>
    <row r="449" spans="1:5" s="3" customFormat="1" x14ac:dyDescent="0.25">
      <c r="A449" s="1"/>
      <c r="B449"/>
      <c r="E449" s="20"/>
    </row>
    <row r="450" spans="1:5" s="3" customFormat="1" x14ac:dyDescent="0.25">
      <c r="A450" s="1"/>
      <c r="B450"/>
      <c r="E450" s="20"/>
    </row>
    <row r="451" spans="1:5" s="3" customFormat="1" x14ac:dyDescent="0.25">
      <c r="A451" s="1"/>
      <c r="B451"/>
      <c r="E451" s="20"/>
    </row>
    <row r="452" spans="1:5" s="3" customFormat="1" x14ac:dyDescent="0.25">
      <c r="A452" s="1"/>
      <c r="B452"/>
      <c r="E452" s="20"/>
    </row>
    <row r="453" spans="1:5" s="3" customFormat="1" x14ac:dyDescent="0.25">
      <c r="A453" s="1"/>
      <c r="B453"/>
      <c r="E453" s="20"/>
    </row>
    <row r="454" spans="1:5" s="3" customFormat="1" x14ac:dyDescent="0.25">
      <c r="A454" s="1"/>
      <c r="B454"/>
      <c r="E454" s="20"/>
    </row>
    <row r="455" spans="1:5" s="3" customFormat="1" x14ac:dyDescent="0.25">
      <c r="A455" s="1"/>
      <c r="B455"/>
      <c r="E455" s="20"/>
    </row>
    <row r="456" spans="1:5" s="3" customFormat="1" x14ac:dyDescent="0.25">
      <c r="A456" s="1"/>
      <c r="B456"/>
      <c r="E456" s="20"/>
    </row>
    <row r="457" spans="1:5" s="3" customFormat="1" x14ac:dyDescent="0.25">
      <c r="A457" s="1"/>
      <c r="B457"/>
      <c r="E457" s="20"/>
    </row>
    <row r="458" spans="1:5" s="3" customFormat="1" x14ac:dyDescent="0.25">
      <c r="A458" s="1"/>
      <c r="B458"/>
      <c r="E458" s="20"/>
    </row>
    <row r="459" spans="1:5" s="3" customFormat="1" x14ac:dyDescent="0.25">
      <c r="A459" s="1"/>
      <c r="B459"/>
      <c r="E459" s="20"/>
    </row>
    <row r="460" spans="1:5" s="3" customFormat="1" x14ac:dyDescent="0.25">
      <c r="A460" s="1"/>
      <c r="B460"/>
      <c r="E460" s="20"/>
    </row>
    <row r="461" spans="1:5" s="3" customFormat="1" x14ac:dyDescent="0.25">
      <c r="A461" s="1"/>
      <c r="B461"/>
      <c r="E461" s="20"/>
    </row>
    <row r="462" spans="1:5" s="3" customFormat="1" x14ac:dyDescent="0.25">
      <c r="A462" s="1"/>
      <c r="B462"/>
      <c r="E462" s="20"/>
    </row>
    <row r="463" spans="1:5" s="3" customFormat="1" x14ac:dyDescent="0.25">
      <c r="A463" s="1"/>
      <c r="B463"/>
      <c r="E463" s="20"/>
    </row>
    <row r="464" spans="1:5" s="3" customFormat="1" x14ac:dyDescent="0.25">
      <c r="A464" s="1"/>
      <c r="B464"/>
      <c r="E464" s="20"/>
    </row>
    <row r="465" spans="1:5" s="3" customFormat="1" x14ac:dyDescent="0.25">
      <c r="A465" s="1"/>
      <c r="B465"/>
      <c r="E465" s="20"/>
    </row>
    <row r="466" spans="1:5" s="3" customFormat="1" x14ac:dyDescent="0.25">
      <c r="A466" s="1"/>
      <c r="B466"/>
      <c r="E466" s="20"/>
    </row>
    <row r="467" spans="1:5" s="3" customFormat="1" x14ac:dyDescent="0.25">
      <c r="A467" s="1"/>
      <c r="B467"/>
      <c r="E467" s="20"/>
    </row>
    <row r="468" spans="1:5" s="3" customFormat="1" x14ac:dyDescent="0.25">
      <c r="A468" s="1"/>
      <c r="B468"/>
      <c r="E468" s="20"/>
    </row>
    <row r="469" spans="1:5" s="3" customFormat="1" x14ac:dyDescent="0.25">
      <c r="A469" s="1"/>
      <c r="B469"/>
      <c r="E469" s="20"/>
    </row>
    <row r="470" spans="1:5" s="3" customFormat="1" x14ac:dyDescent="0.25">
      <c r="A470" s="1"/>
      <c r="B470"/>
      <c r="E470" s="20"/>
    </row>
    <row r="471" spans="1:5" s="3" customFormat="1" x14ac:dyDescent="0.25">
      <c r="A471" s="1"/>
      <c r="B471"/>
      <c r="E471" s="20"/>
    </row>
    <row r="472" spans="1:5" s="3" customFormat="1" x14ac:dyDescent="0.25">
      <c r="A472" s="1"/>
      <c r="B472"/>
      <c r="E472" s="20"/>
    </row>
    <row r="473" spans="1:5" s="3" customFormat="1" x14ac:dyDescent="0.25">
      <c r="A473" s="1"/>
      <c r="B473"/>
      <c r="E473" s="20"/>
    </row>
    <row r="474" spans="1:5" s="3" customFormat="1" x14ac:dyDescent="0.25">
      <c r="A474" s="1"/>
      <c r="B474"/>
      <c r="E474" s="20"/>
    </row>
    <row r="475" spans="1:5" s="3" customFormat="1" x14ac:dyDescent="0.25">
      <c r="A475" s="1"/>
      <c r="B475"/>
      <c r="E475" s="20"/>
    </row>
    <row r="476" spans="1:5" s="3" customFormat="1" x14ac:dyDescent="0.25">
      <c r="A476" s="1"/>
      <c r="B476"/>
      <c r="E476" s="20"/>
    </row>
    <row r="477" spans="1:5" s="3" customFormat="1" x14ac:dyDescent="0.25">
      <c r="A477" s="1"/>
      <c r="B477"/>
      <c r="E477" s="20"/>
    </row>
    <row r="478" spans="1:5" s="3" customFormat="1" x14ac:dyDescent="0.25">
      <c r="A478" s="1"/>
      <c r="B478"/>
      <c r="E478" s="20"/>
    </row>
    <row r="479" spans="1:5" s="3" customFormat="1" x14ac:dyDescent="0.25">
      <c r="A479" s="1"/>
      <c r="B479"/>
      <c r="E479" s="20"/>
    </row>
    <row r="480" spans="1:5" s="3" customFormat="1" x14ac:dyDescent="0.25">
      <c r="A480" s="1"/>
      <c r="B480"/>
      <c r="E480" s="20"/>
    </row>
    <row r="481" spans="1:5" s="3" customFormat="1" x14ac:dyDescent="0.25">
      <c r="A481" s="1"/>
      <c r="B481"/>
      <c r="E481" s="20"/>
    </row>
    <row r="482" spans="1:5" s="3" customFormat="1" x14ac:dyDescent="0.25">
      <c r="A482" s="1"/>
      <c r="B482"/>
      <c r="E482" s="20"/>
    </row>
    <row r="483" spans="1:5" s="3" customFormat="1" x14ac:dyDescent="0.25">
      <c r="A483" s="1"/>
      <c r="B483"/>
      <c r="E483" s="20"/>
    </row>
    <row r="484" spans="1:5" s="3" customFormat="1" x14ac:dyDescent="0.25">
      <c r="A484" s="1"/>
      <c r="B484"/>
      <c r="E484" s="20"/>
    </row>
    <row r="485" spans="1:5" s="3" customFormat="1" x14ac:dyDescent="0.25">
      <c r="A485" s="1"/>
      <c r="B485"/>
      <c r="E485" s="20"/>
    </row>
    <row r="486" spans="1:5" s="3" customFormat="1" x14ac:dyDescent="0.25">
      <c r="A486" s="1"/>
      <c r="B486"/>
      <c r="E486" s="20"/>
    </row>
    <row r="487" spans="1:5" s="3" customFormat="1" x14ac:dyDescent="0.25">
      <c r="A487" s="1"/>
      <c r="B487"/>
      <c r="E487" s="20"/>
    </row>
    <row r="488" spans="1:5" s="3" customFormat="1" x14ac:dyDescent="0.25">
      <c r="A488" s="1"/>
      <c r="B488"/>
      <c r="E488" s="20"/>
    </row>
    <row r="489" spans="1:5" s="3" customFormat="1" x14ac:dyDescent="0.25">
      <c r="A489" s="1"/>
      <c r="B489"/>
      <c r="E489" s="20"/>
    </row>
    <row r="490" spans="1:5" s="3" customFormat="1" x14ac:dyDescent="0.25">
      <c r="A490" s="1"/>
      <c r="B490"/>
      <c r="E490" s="20"/>
    </row>
    <row r="491" spans="1:5" s="3" customFormat="1" x14ac:dyDescent="0.25">
      <c r="A491" s="1"/>
      <c r="B491"/>
      <c r="E491" s="20"/>
    </row>
    <row r="492" spans="1:5" s="3" customFormat="1" x14ac:dyDescent="0.25">
      <c r="A492" s="1"/>
      <c r="B492"/>
      <c r="E492" s="20"/>
    </row>
    <row r="493" spans="1:5" s="3" customFormat="1" x14ac:dyDescent="0.25">
      <c r="A493" s="1"/>
      <c r="B493"/>
      <c r="E493" s="20"/>
    </row>
    <row r="494" spans="1:5" s="3" customFormat="1" x14ac:dyDescent="0.25">
      <c r="A494" s="1"/>
      <c r="B494"/>
      <c r="E494" s="20"/>
    </row>
    <row r="495" spans="1:5" s="3" customFormat="1" x14ac:dyDescent="0.25">
      <c r="A495" s="1"/>
      <c r="B495"/>
      <c r="E495" s="20"/>
    </row>
    <row r="496" spans="1:5" s="3" customFormat="1" x14ac:dyDescent="0.25">
      <c r="A496" s="1"/>
      <c r="B496"/>
      <c r="E496" s="20"/>
    </row>
    <row r="497" spans="1:5" s="3" customFormat="1" x14ac:dyDescent="0.25">
      <c r="A497" s="1"/>
      <c r="B497"/>
      <c r="E497" s="20"/>
    </row>
    <row r="498" spans="1:5" s="3" customFormat="1" x14ac:dyDescent="0.25">
      <c r="A498" s="1"/>
      <c r="B498"/>
      <c r="E498" s="20"/>
    </row>
    <row r="499" spans="1:5" s="3" customFormat="1" x14ac:dyDescent="0.25">
      <c r="A499" s="1"/>
      <c r="B499"/>
      <c r="E499" s="20"/>
    </row>
    <row r="500" spans="1:5" s="3" customFormat="1" x14ac:dyDescent="0.25">
      <c r="A500" s="1"/>
      <c r="B500"/>
      <c r="E500" s="20"/>
    </row>
    <row r="501" spans="1:5" s="3" customFormat="1" x14ac:dyDescent="0.25">
      <c r="A501" s="1"/>
      <c r="B501"/>
      <c r="E501" s="20"/>
    </row>
    <row r="502" spans="1:5" s="3" customFormat="1" x14ac:dyDescent="0.25">
      <c r="A502" s="1"/>
      <c r="B502"/>
      <c r="E502" s="20"/>
    </row>
    <row r="503" spans="1:5" s="3" customFormat="1" x14ac:dyDescent="0.25">
      <c r="A503" s="1"/>
      <c r="B503"/>
      <c r="E503" s="20"/>
    </row>
    <row r="504" spans="1:5" s="3" customFormat="1" x14ac:dyDescent="0.25">
      <c r="A504" s="1"/>
      <c r="B504"/>
      <c r="E504" s="20"/>
    </row>
    <row r="505" spans="1:5" s="3" customFormat="1" x14ac:dyDescent="0.25">
      <c r="A505" s="1"/>
      <c r="B505"/>
      <c r="E505" s="20"/>
    </row>
    <row r="506" spans="1:5" s="3" customFormat="1" x14ac:dyDescent="0.25">
      <c r="A506" s="1"/>
      <c r="B506"/>
      <c r="E506" s="20"/>
    </row>
    <row r="507" spans="1:5" s="3" customFormat="1" x14ac:dyDescent="0.25">
      <c r="A507" s="1"/>
      <c r="B507"/>
      <c r="E507" s="20"/>
    </row>
    <row r="508" spans="1:5" s="3" customFormat="1" x14ac:dyDescent="0.25">
      <c r="A508" s="1"/>
      <c r="B508"/>
      <c r="E508" s="20"/>
    </row>
    <row r="509" spans="1:5" s="3" customFormat="1" x14ac:dyDescent="0.25">
      <c r="A509" s="1"/>
      <c r="B509"/>
      <c r="E509" s="20"/>
    </row>
    <row r="510" spans="1:5" s="3" customFormat="1" x14ac:dyDescent="0.25">
      <c r="A510" s="1"/>
      <c r="B510"/>
      <c r="E510" s="20"/>
    </row>
  </sheetData>
  <mergeCells count="1">
    <mergeCell ref="E1:F1"/>
  </mergeCells>
  <pageMargins left="0" right="0" top="0" bottom="0.5" header="0.3" footer="0.3"/>
  <pageSetup orientation="landscape" r:id="rId1"/>
  <headerFooter>
    <oddFooter>&amp;C&amp;A&amp;R&amp;P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7DCBE-3CD4-42B9-B518-422DB32ACA8A}">
  <dimension ref="A1"/>
  <sheetViews>
    <sheetView workbookViewId="0">
      <selection activeCell="J20" sqref="J20"/>
    </sheetView>
  </sheetViews>
  <sheetFormatPr defaultRowHeight="15" x14ac:dyDescent="0.25"/>
  <sheetData/>
  <pageMargins left="0.7" right="0.7" top="0.75" bottom="0.75" header="0.3" footer="0.3"/>
  <pageSetup orientation="portrait" r:id="rId1"/>
  <headerFooter>
    <oddFooter>&amp;C&amp;A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8941E2-1106-45B7-88A1-8C11BF72D40C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A97E9-95E6-4978-9BFB-2C324C072B01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D4E8D-79B9-456B-BCB2-FD3BBBA576D9}">
  <dimension ref="A1:N21"/>
  <sheetViews>
    <sheetView zoomScaleNormal="100" workbookViewId="0">
      <pane ySplit="2" topLeftCell="A3" activePane="bottomLeft" state="frozen"/>
      <selection activeCell="D27" sqref="D27"/>
      <selection pane="bottomLeft" activeCell="H15" sqref="H15"/>
    </sheetView>
  </sheetViews>
  <sheetFormatPr defaultRowHeight="15" x14ac:dyDescent="0.25"/>
  <cols>
    <col min="1" max="1" width="10.42578125" style="1" customWidth="1"/>
    <col min="2" max="2" width="24.42578125" customWidth="1"/>
    <col min="3" max="3" width="12.85546875" style="3" customWidth="1"/>
    <col min="4" max="4" width="11.85546875" style="3" customWidth="1"/>
    <col min="5" max="5" width="10.140625" style="20" bestFit="1" customWidth="1"/>
    <col min="6" max="6" width="10.85546875" style="3" customWidth="1"/>
    <col min="7" max="7" width="12" style="3" customWidth="1"/>
    <col min="8" max="8" width="14.7109375" style="3" customWidth="1"/>
    <col min="9" max="9" width="12" style="3" customWidth="1"/>
    <col min="10" max="10" width="11.42578125" style="3" customWidth="1"/>
    <col min="11" max="14" width="14.7109375" style="3" customWidth="1"/>
  </cols>
  <sheetData>
    <row r="1" spans="1:14" s="5" customFormat="1" x14ac:dyDescent="0.25">
      <c r="A1" s="6"/>
      <c r="B1" s="7"/>
      <c r="C1" s="4" t="s">
        <v>485</v>
      </c>
      <c r="D1" s="4" t="s">
        <v>484</v>
      </c>
      <c r="E1" s="61" t="s">
        <v>486</v>
      </c>
      <c r="F1" s="61"/>
      <c r="G1" s="4"/>
      <c r="H1" s="4" t="s">
        <v>487</v>
      </c>
      <c r="I1" s="4"/>
      <c r="J1" s="4"/>
      <c r="K1" s="4"/>
      <c r="L1" s="4"/>
      <c r="M1" s="4"/>
      <c r="N1" s="4"/>
    </row>
    <row r="2" spans="1:14" s="11" customFormat="1" ht="28.5" customHeight="1" x14ac:dyDescent="0.25">
      <c r="A2" s="8" t="s">
        <v>0</v>
      </c>
      <c r="B2" s="9" t="s">
        <v>1</v>
      </c>
      <c r="C2" s="10" t="s">
        <v>3</v>
      </c>
      <c r="D2" s="10" t="s">
        <v>3</v>
      </c>
      <c r="E2" s="22" t="s">
        <v>2</v>
      </c>
      <c r="F2" s="10" t="s">
        <v>491</v>
      </c>
      <c r="G2" s="10" t="s">
        <v>489</v>
      </c>
      <c r="H2" s="10" t="s">
        <v>488</v>
      </c>
      <c r="I2" s="10" t="s">
        <v>505</v>
      </c>
      <c r="J2" s="10" t="s">
        <v>523</v>
      </c>
      <c r="K2" s="10"/>
      <c r="L2" s="10"/>
      <c r="M2" s="10"/>
      <c r="N2" s="10"/>
    </row>
    <row r="4" spans="1:14" s="19" customFormat="1" x14ac:dyDescent="0.25">
      <c r="A4" s="18"/>
      <c r="C4" s="20"/>
      <c r="D4" s="20"/>
      <c r="E4" s="20"/>
      <c r="F4" s="20"/>
      <c r="G4" s="21"/>
      <c r="H4" s="20"/>
      <c r="I4" s="20"/>
      <c r="J4" s="20"/>
      <c r="K4" s="20"/>
      <c r="L4" s="20"/>
      <c r="M4" s="20"/>
      <c r="N4" s="20"/>
    </row>
    <row r="5" spans="1:14" x14ac:dyDescent="0.25">
      <c r="A5" s="2" t="s">
        <v>160</v>
      </c>
      <c r="B5" t="s">
        <v>161</v>
      </c>
      <c r="C5" s="3">
        <v>12108.46</v>
      </c>
      <c r="D5" s="3">
        <v>11581.08</v>
      </c>
      <c r="E5" s="20">
        <v>17712.240000000002</v>
      </c>
      <c r="F5" s="3">
        <v>6335.16</v>
      </c>
      <c r="G5" s="12">
        <f t="shared" ref="G5:G19" si="0">F5/E5</f>
        <v>0.35767130526686625</v>
      </c>
      <c r="H5" s="3">
        <v>18058</v>
      </c>
      <c r="I5" s="3">
        <f t="shared" ref="I5:I16" si="1">H5-E5</f>
        <v>345.7599999999984</v>
      </c>
      <c r="J5" s="12" t="s">
        <v>490</v>
      </c>
    </row>
    <row r="6" spans="1:14" x14ac:dyDescent="0.25">
      <c r="A6" s="2" t="s">
        <v>162</v>
      </c>
      <c r="B6" t="s">
        <v>163</v>
      </c>
      <c r="C6" s="3">
        <v>960.97</v>
      </c>
      <c r="D6" s="3">
        <v>885.96</v>
      </c>
      <c r="E6" s="20">
        <v>1354.99</v>
      </c>
      <c r="F6" s="3">
        <v>484.61</v>
      </c>
      <c r="G6" s="12">
        <f t="shared" si="0"/>
        <v>0.35764839592912123</v>
      </c>
      <c r="H6" s="3">
        <v>1382</v>
      </c>
      <c r="I6" s="3">
        <f t="shared" si="1"/>
        <v>27.009999999999991</v>
      </c>
      <c r="J6" s="12" t="s">
        <v>490</v>
      </c>
    </row>
    <row r="7" spans="1:14" x14ac:dyDescent="0.25">
      <c r="A7" s="2" t="s">
        <v>164</v>
      </c>
      <c r="B7" t="s">
        <v>165</v>
      </c>
      <c r="C7" s="3">
        <v>261.39999999999998</v>
      </c>
      <c r="D7" s="3">
        <v>367.59</v>
      </c>
      <c r="E7" s="20">
        <v>563.25</v>
      </c>
      <c r="F7" s="3">
        <v>211.69</v>
      </c>
      <c r="G7" s="12">
        <f t="shared" si="0"/>
        <v>0.37583666222814027</v>
      </c>
      <c r="H7" s="3">
        <v>1071</v>
      </c>
      <c r="I7" s="3">
        <f t="shared" si="1"/>
        <v>507.75</v>
      </c>
      <c r="J7" s="12">
        <f t="shared" ref="J7:J15" si="2">I7/H7</f>
        <v>0.47408963585434172</v>
      </c>
    </row>
    <row r="8" spans="1:14" x14ac:dyDescent="0.25">
      <c r="A8" s="2" t="s">
        <v>166</v>
      </c>
      <c r="B8" t="s">
        <v>167</v>
      </c>
      <c r="C8" s="3">
        <v>33.54</v>
      </c>
      <c r="D8" s="3">
        <v>46.36</v>
      </c>
      <c r="E8" s="20">
        <v>148.19999999999999</v>
      </c>
      <c r="F8" s="3">
        <v>70.209999999999994</v>
      </c>
      <c r="G8" s="12">
        <f t="shared" si="0"/>
        <v>0.47375168690958164</v>
      </c>
      <c r="H8" s="3">
        <v>148</v>
      </c>
      <c r="I8" s="3">
        <f t="shared" si="1"/>
        <v>-0.19999999999998863</v>
      </c>
      <c r="J8" s="12" t="s">
        <v>490</v>
      </c>
    </row>
    <row r="9" spans="1:14" x14ac:dyDescent="0.25">
      <c r="A9" s="2" t="s">
        <v>168</v>
      </c>
      <c r="B9" t="s">
        <v>169</v>
      </c>
      <c r="C9" s="3">
        <v>100.21</v>
      </c>
      <c r="D9" s="3">
        <v>721.06</v>
      </c>
      <c r="E9" s="20">
        <v>700</v>
      </c>
      <c r="F9" s="3">
        <v>111.96</v>
      </c>
      <c r="G9" s="12">
        <f t="shared" si="0"/>
        <v>0.15994285714285714</v>
      </c>
      <c r="H9" s="3">
        <v>500</v>
      </c>
      <c r="I9" s="3">
        <f t="shared" si="1"/>
        <v>-200</v>
      </c>
      <c r="J9" s="12">
        <f t="shared" si="2"/>
        <v>-0.4</v>
      </c>
    </row>
    <row r="10" spans="1:14" x14ac:dyDescent="0.25">
      <c r="A10" s="2" t="s">
        <v>170</v>
      </c>
      <c r="B10" t="s">
        <v>171</v>
      </c>
      <c r="C10" s="3">
        <v>100</v>
      </c>
      <c r="D10" s="3">
        <v>384</v>
      </c>
      <c r="E10" s="20">
        <v>300</v>
      </c>
      <c r="F10" s="3">
        <v>140</v>
      </c>
      <c r="G10" s="12">
        <f t="shared" si="0"/>
        <v>0.46666666666666667</v>
      </c>
      <c r="H10" s="3">
        <f t="shared" ref="H10:H20" si="3">E10</f>
        <v>300</v>
      </c>
      <c r="I10" s="3">
        <f t="shared" si="1"/>
        <v>0</v>
      </c>
      <c r="J10" s="12" t="s">
        <v>490</v>
      </c>
    </row>
    <row r="11" spans="1:14" x14ac:dyDescent="0.25">
      <c r="A11" s="2" t="s">
        <v>172</v>
      </c>
      <c r="B11" t="s">
        <v>173</v>
      </c>
      <c r="C11" s="3">
        <v>284.19</v>
      </c>
      <c r="D11" s="3">
        <v>189.99</v>
      </c>
      <c r="E11" s="20">
        <v>200</v>
      </c>
      <c r="F11" s="3">
        <v>186.5</v>
      </c>
      <c r="G11" s="12">
        <f t="shared" si="0"/>
        <v>0.9325</v>
      </c>
      <c r="H11" s="3">
        <f t="shared" si="3"/>
        <v>200</v>
      </c>
      <c r="I11" s="3">
        <f t="shared" si="1"/>
        <v>0</v>
      </c>
      <c r="J11" s="12" t="s">
        <v>490</v>
      </c>
    </row>
    <row r="12" spans="1:14" x14ac:dyDescent="0.25">
      <c r="A12" s="2" t="s">
        <v>174</v>
      </c>
      <c r="B12" t="s">
        <v>175</v>
      </c>
      <c r="C12" s="3">
        <v>4533.99</v>
      </c>
      <c r="D12" s="3">
        <v>4000</v>
      </c>
      <c r="E12" s="20">
        <v>4500</v>
      </c>
      <c r="F12" s="3">
        <v>0</v>
      </c>
      <c r="G12" s="12">
        <f t="shared" si="0"/>
        <v>0</v>
      </c>
      <c r="H12" s="3">
        <f t="shared" si="3"/>
        <v>4500</v>
      </c>
      <c r="I12" s="3">
        <f t="shared" si="1"/>
        <v>0</v>
      </c>
      <c r="J12" s="12" t="s">
        <v>490</v>
      </c>
    </row>
    <row r="13" spans="1:14" x14ac:dyDescent="0.25">
      <c r="A13" s="2" t="s">
        <v>176</v>
      </c>
      <c r="B13" t="s">
        <v>177</v>
      </c>
      <c r="C13" s="3">
        <v>31209.84</v>
      </c>
      <c r="D13" s="3">
        <v>16125.03</v>
      </c>
      <c r="E13" s="20">
        <v>24600</v>
      </c>
      <c r="F13" s="3">
        <v>15168.69</v>
      </c>
      <c r="G13" s="12">
        <f t="shared" si="0"/>
        <v>0.61661341463414632</v>
      </c>
      <c r="H13" s="3">
        <v>30000</v>
      </c>
      <c r="I13" s="3">
        <f t="shared" si="1"/>
        <v>5400</v>
      </c>
      <c r="J13" s="12">
        <f t="shared" si="2"/>
        <v>0.18</v>
      </c>
    </row>
    <row r="14" spans="1:14" x14ac:dyDescent="0.25">
      <c r="A14" s="2" t="s">
        <v>178</v>
      </c>
      <c r="B14" t="s">
        <v>179</v>
      </c>
      <c r="C14" s="3">
        <v>77.95</v>
      </c>
      <c r="D14" s="3">
        <v>75</v>
      </c>
      <c r="E14" s="20">
        <v>120</v>
      </c>
      <c r="F14" s="3">
        <v>119.34</v>
      </c>
      <c r="G14" s="12">
        <f t="shared" si="0"/>
        <v>0.99450000000000005</v>
      </c>
      <c r="H14" s="3">
        <v>80</v>
      </c>
      <c r="I14" s="3">
        <f t="shared" si="1"/>
        <v>-40</v>
      </c>
      <c r="J14" s="12">
        <f t="shared" si="2"/>
        <v>-0.5</v>
      </c>
    </row>
    <row r="15" spans="1:14" x14ac:dyDescent="0.25">
      <c r="A15" s="2" t="s">
        <v>180</v>
      </c>
      <c r="B15" t="s">
        <v>181</v>
      </c>
      <c r="C15" s="3">
        <v>21945.78</v>
      </c>
      <c r="D15" s="3">
        <v>14969.53</v>
      </c>
      <c r="E15" s="20">
        <v>45000</v>
      </c>
      <c r="F15" s="3">
        <v>17128.72</v>
      </c>
      <c r="G15" s="12">
        <f t="shared" si="0"/>
        <v>0.38063822222222227</v>
      </c>
      <c r="H15" s="3">
        <v>40000</v>
      </c>
      <c r="I15" s="3">
        <f t="shared" si="1"/>
        <v>-5000</v>
      </c>
      <c r="J15" s="12">
        <f t="shared" si="2"/>
        <v>-0.125</v>
      </c>
    </row>
    <row r="16" spans="1:14" x14ac:dyDescent="0.25">
      <c r="A16" s="2" t="s">
        <v>182</v>
      </c>
      <c r="B16" t="s">
        <v>183</v>
      </c>
      <c r="C16" s="3">
        <v>0</v>
      </c>
      <c r="D16" s="3">
        <v>0</v>
      </c>
      <c r="E16" s="20">
        <v>500</v>
      </c>
      <c r="F16" s="3">
        <v>0</v>
      </c>
      <c r="G16" s="12">
        <f t="shared" si="0"/>
        <v>0</v>
      </c>
      <c r="H16" s="3">
        <f t="shared" si="3"/>
        <v>500</v>
      </c>
      <c r="I16" s="3">
        <f t="shared" si="1"/>
        <v>0</v>
      </c>
      <c r="J16" s="12" t="s">
        <v>490</v>
      </c>
    </row>
    <row r="17" spans="1:10" x14ac:dyDescent="0.25">
      <c r="A17" s="2" t="s">
        <v>184</v>
      </c>
      <c r="B17" t="s">
        <v>185</v>
      </c>
      <c r="C17" s="3">
        <v>0</v>
      </c>
      <c r="D17" s="3">
        <v>3369.79</v>
      </c>
      <c r="E17" s="20">
        <v>3500</v>
      </c>
      <c r="F17" s="3">
        <v>225</v>
      </c>
      <c r="G17" s="12">
        <f t="shared" si="0"/>
        <v>6.4285714285714279E-2</v>
      </c>
      <c r="H17" s="3">
        <f t="shared" si="3"/>
        <v>3500</v>
      </c>
      <c r="I17" s="3">
        <f t="shared" ref="I17:I20" si="4">H17-E17</f>
        <v>0</v>
      </c>
      <c r="J17" s="12" t="s">
        <v>490</v>
      </c>
    </row>
    <row r="18" spans="1:10" x14ac:dyDescent="0.25">
      <c r="A18" s="2" t="s">
        <v>186</v>
      </c>
      <c r="B18" t="s">
        <v>187</v>
      </c>
      <c r="C18" s="3">
        <v>509.42</v>
      </c>
      <c r="D18" s="3">
        <v>0</v>
      </c>
      <c r="E18" s="20">
        <v>500</v>
      </c>
      <c r="F18" s="3">
        <v>210</v>
      </c>
      <c r="G18" s="12">
        <f t="shared" si="0"/>
        <v>0.42</v>
      </c>
      <c r="H18" s="3">
        <f t="shared" si="3"/>
        <v>500</v>
      </c>
      <c r="I18" s="3">
        <f t="shared" si="4"/>
        <v>0</v>
      </c>
      <c r="J18" s="12" t="s">
        <v>490</v>
      </c>
    </row>
    <row r="19" spans="1:10" x14ac:dyDescent="0.25">
      <c r="A19" s="2" t="s">
        <v>188</v>
      </c>
      <c r="B19" t="s">
        <v>189</v>
      </c>
      <c r="C19" s="3">
        <v>633.73</v>
      </c>
      <c r="D19" s="3">
        <v>592.08000000000004</v>
      </c>
      <c r="E19" s="20">
        <v>1110</v>
      </c>
      <c r="F19" s="3">
        <v>937.65</v>
      </c>
      <c r="G19" s="12">
        <f t="shared" si="0"/>
        <v>0.84472972972972971</v>
      </c>
      <c r="H19" s="3">
        <f t="shared" si="3"/>
        <v>1110</v>
      </c>
      <c r="I19" s="3">
        <f t="shared" si="4"/>
        <v>0</v>
      </c>
      <c r="J19" s="12" t="s">
        <v>490</v>
      </c>
    </row>
    <row r="20" spans="1:10" x14ac:dyDescent="0.25">
      <c r="A20" s="14" t="s">
        <v>190</v>
      </c>
      <c r="B20" s="15" t="s">
        <v>191</v>
      </c>
      <c r="C20" s="16">
        <v>405.82</v>
      </c>
      <c r="D20" s="16">
        <v>275.41000000000003</v>
      </c>
      <c r="E20" s="23">
        <v>500</v>
      </c>
      <c r="F20" s="16">
        <v>0</v>
      </c>
      <c r="G20" s="17">
        <f t="shared" ref="G20" si="5">F20/E20</f>
        <v>0</v>
      </c>
      <c r="H20" s="16">
        <f t="shared" si="3"/>
        <v>500</v>
      </c>
      <c r="I20" s="16">
        <f t="shared" si="4"/>
        <v>0</v>
      </c>
      <c r="J20" s="12" t="s">
        <v>490</v>
      </c>
    </row>
    <row r="21" spans="1:10" x14ac:dyDescent="0.25">
      <c r="C21" s="20">
        <f t="shared" ref="C21:D21" si="6">SUM(C5:C20)</f>
        <v>73165.299999999988</v>
      </c>
      <c r="D21" s="20">
        <f t="shared" si="6"/>
        <v>53582.880000000005</v>
      </c>
      <c r="E21" s="20">
        <f>SUM(E5:E20)</f>
        <v>101308.68000000001</v>
      </c>
      <c r="F21" s="20">
        <f t="shared" ref="F21:I21" si="7">SUM(F5:F20)</f>
        <v>41329.530000000006</v>
      </c>
      <c r="G21" s="20">
        <f t="shared" si="7"/>
        <v>6.444784655015046</v>
      </c>
      <c r="H21" s="20">
        <f t="shared" si="7"/>
        <v>102349</v>
      </c>
      <c r="I21" s="20">
        <f t="shared" si="7"/>
        <v>1040.3199999999979</v>
      </c>
    </row>
  </sheetData>
  <sortState xmlns:xlrd2="http://schemas.microsoft.com/office/spreadsheetml/2017/richdata2" ref="A4:R20">
    <sortCondition ref="A4:A20"/>
  </sortState>
  <mergeCells count="1">
    <mergeCell ref="E1:F1"/>
  </mergeCells>
  <pageMargins left="0" right="0" top="0" bottom="0.5" header="0.3" footer="0.3"/>
  <pageSetup orientation="landscape" r:id="rId1"/>
  <headerFooter>
    <oddFooter>&amp;C&amp;A&amp;R&amp;P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0E80E-D0A4-44E5-8E72-EEA21DD14920}">
  <dimension ref="A1:J595"/>
  <sheetViews>
    <sheetView zoomScaleNormal="100" workbookViewId="0">
      <pane ySplit="2" topLeftCell="A16" activePane="bottomLeft" state="frozen"/>
      <selection activeCell="D27" sqref="D27"/>
      <selection pane="bottomLeft" activeCell="D42" sqref="D42"/>
    </sheetView>
  </sheetViews>
  <sheetFormatPr defaultRowHeight="15" x14ac:dyDescent="0.25"/>
  <cols>
    <col min="1" max="1" width="10.42578125" style="1" customWidth="1"/>
    <col min="2" max="2" width="24.42578125" customWidth="1"/>
    <col min="3" max="3" width="14.7109375" style="3" customWidth="1"/>
    <col min="4" max="4" width="13.28515625" style="3" customWidth="1"/>
    <col min="5" max="5" width="12.85546875" style="20" customWidth="1"/>
    <col min="6" max="6" width="12.28515625" style="3" customWidth="1"/>
    <col min="7" max="7" width="11.42578125" style="3" customWidth="1"/>
    <col min="8" max="8" width="12.85546875" style="3" customWidth="1"/>
    <col min="9" max="9" width="12" style="3" customWidth="1"/>
    <col min="10" max="10" width="9.140625" style="3" customWidth="1"/>
  </cols>
  <sheetData>
    <row r="1" spans="1:10" s="5" customFormat="1" ht="13.5" customHeight="1" x14ac:dyDescent="0.25">
      <c r="A1" s="6"/>
      <c r="B1" s="7"/>
      <c r="C1" s="4" t="s">
        <v>485</v>
      </c>
      <c r="D1" s="4" t="s">
        <v>484</v>
      </c>
      <c r="E1" s="61" t="s">
        <v>486</v>
      </c>
      <c r="F1" s="61"/>
      <c r="G1" s="4"/>
      <c r="H1" s="4" t="s">
        <v>487</v>
      </c>
      <c r="I1" s="4"/>
      <c r="J1" s="4"/>
    </row>
    <row r="2" spans="1:10" s="11" customFormat="1" ht="26.25" customHeight="1" x14ac:dyDescent="0.25">
      <c r="A2" s="8" t="s">
        <v>0</v>
      </c>
      <c r="B2" s="9" t="s">
        <v>1</v>
      </c>
      <c r="C2" s="10" t="s">
        <v>3</v>
      </c>
      <c r="D2" s="10" t="s">
        <v>3</v>
      </c>
      <c r="E2" s="22" t="s">
        <v>2</v>
      </c>
      <c r="F2" s="10" t="s">
        <v>491</v>
      </c>
      <c r="G2" s="10" t="s">
        <v>489</v>
      </c>
      <c r="H2" s="10" t="s">
        <v>488</v>
      </c>
      <c r="I2" s="10"/>
      <c r="J2" s="10" t="s">
        <v>523</v>
      </c>
    </row>
    <row r="3" spans="1:10" ht="7.5" customHeight="1" x14ac:dyDescent="0.25"/>
    <row r="4" spans="1:10" x14ac:dyDescent="0.25">
      <c r="A4" s="2" t="s">
        <v>192</v>
      </c>
      <c r="B4" t="s">
        <v>193</v>
      </c>
      <c r="C4" s="3">
        <v>137686.73000000001</v>
      </c>
      <c r="D4" s="3">
        <v>147885.18</v>
      </c>
      <c r="E4" s="20">
        <v>160557</v>
      </c>
      <c r="F4" s="3">
        <v>112507.35</v>
      </c>
      <c r="G4" s="12">
        <f t="shared" ref="G4:G38" si="0">F4/E4</f>
        <v>0.70073151591023752</v>
      </c>
      <c r="H4" s="3">
        <v>161447</v>
      </c>
      <c r="I4" s="3">
        <f t="shared" ref="I4:I38" si="1">H4-E4</f>
        <v>890</v>
      </c>
      <c r="J4" s="54">
        <f>I4/H4</f>
        <v>5.5126450166308452E-3</v>
      </c>
    </row>
    <row r="5" spans="1:10" x14ac:dyDescent="0.25">
      <c r="A5" s="2" t="s">
        <v>194</v>
      </c>
      <c r="B5" t="s">
        <v>195</v>
      </c>
      <c r="C5" s="3">
        <v>6853.95</v>
      </c>
      <c r="D5" s="3">
        <v>6600.1</v>
      </c>
      <c r="E5" s="20">
        <v>6600</v>
      </c>
      <c r="F5" s="3">
        <v>4823.1499999999996</v>
      </c>
      <c r="G5" s="12">
        <f t="shared" si="0"/>
        <v>0.73078030303030295</v>
      </c>
      <c r="H5" s="3">
        <v>6600</v>
      </c>
      <c r="I5" s="3">
        <f t="shared" si="1"/>
        <v>0</v>
      </c>
      <c r="J5" s="54">
        <f t="shared" ref="J5:J32" si="2">I5/H5</f>
        <v>0</v>
      </c>
    </row>
    <row r="6" spans="1:10" x14ac:dyDescent="0.25">
      <c r="A6" s="2" t="s">
        <v>196</v>
      </c>
      <c r="B6" t="s">
        <v>197</v>
      </c>
      <c r="C6" s="3">
        <v>9993.23</v>
      </c>
      <c r="D6" s="3">
        <v>11737.83</v>
      </c>
      <c r="E6" s="20">
        <v>12285</v>
      </c>
      <c r="F6" s="3">
        <v>8916.6299999999992</v>
      </c>
      <c r="G6" s="12">
        <f t="shared" si="0"/>
        <v>0.72581440781440776</v>
      </c>
      <c r="H6" s="3">
        <v>12351</v>
      </c>
      <c r="I6" s="3">
        <f t="shared" si="1"/>
        <v>66</v>
      </c>
      <c r="J6" s="54">
        <f t="shared" si="2"/>
        <v>5.3436968666504738E-3</v>
      </c>
    </row>
    <row r="7" spans="1:10" x14ac:dyDescent="0.25">
      <c r="A7" s="2" t="s">
        <v>198</v>
      </c>
      <c r="B7" t="s">
        <v>165</v>
      </c>
      <c r="C7" s="3">
        <v>2970.58</v>
      </c>
      <c r="D7" s="3">
        <v>4654.74</v>
      </c>
      <c r="E7" s="20">
        <v>5525</v>
      </c>
      <c r="F7" s="3">
        <v>3747.29</v>
      </c>
      <c r="G7" s="12">
        <f t="shared" si="0"/>
        <v>0.67824253393665157</v>
      </c>
      <c r="H7" s="3">
        <v>9575</v>
      </c>
      <c r="I7" s="3">
        <f t="shared" si="1"/>
        <v>4050</v>
      </c>
      <c r="J7" s="54">
        <f t="shared" si="2"/>
        <v>0.42297650130548303</v>
      </c>
    </row>
    <row r="8" spans="1:10" x14ac:dyDescent="0.25">
      <c r="A8" s="2" t="s">
        <v>199</v>
      </c>
      <c r="B8" t="s">
        <v>167</v>
      </c>
      <c r="C8" s="3">
        <v>10969.85</v>
      </c>
      <c r="D8" s="3">
        <v>15898.87</v>
      </c>
      <c r="E8" s="20">
        <v>18110</v>
      </c>
      <c r="F8" s="3">
        <v>12725.76</v>
      </c>
      <c r="G8" s="12">
        <f t="shared" si="0"/>
        <v>0.70269243511871893</v>
      </c>
      <c r="H8" s="3">
        <v>18645</v>
      </c>
      <c r="I8" s="3">
        <f t="shared" si="1"/>
        <v>535</v>
      </c>
      <c r="J8" s="54">
        <f t="shared" si="2"/>
        <v>2.8694019844462321E-2</v>
      </c>
    </row>
    <row r="9" spans="1:10" x14ac:dyDescent="0.25">
      <c r="A9" s="2" t="s">
        <v>200</v>
      </c>
      <c r="B9" t="s">
        <v>169</v>
      </c>
      <c r="C9" s="3">
        <v>2382.77</v>
      </c>
      <c r="D9" s="3">
        <v>3501.74</v>
      </c>
      <c r="E9" s="20">
        <v>3000</v>
      </c>
      <c r="F9" s="3">
        <v>1758.19</v>
      </c>
      <c r="G9" s="12">
        <f t="shared" si="0"/>
        <v>0.58606333333333338</v>
      </c>
      <c r="H9" s="3">
        <f t="shared" ref="H9:H12" si="3">E9</f>
        <v>3000</v>
      </c>
      <c r="I9" s="3">
        <f t="shared" si="1"/>
        <v>0</v>
      </c>
      <c r="J9" s="54">
        <f t="shared" si="2"/>
        <v>0</v>
      </c>
    </row>
    <row r="10" spans="1:10" x14ac:dyDescent="0.25">
      <c r="A10" s="2" t="s">
        <v>201</v>
      </c>
      <c r="B10" t="s">
        <v>202</v>
      </c>
      <c r="C10" s="3">
        <v>6461.54</v>
      </c>
      <c r="D10" s="3">
        <v>6459.02</v>
      </c>
      <c r="E10" s="20">
        <v>7000</v>
      </c>
      <c r="F10" s="3">
        <v>5894.59</v>
      </c>
      <c r="G10" s="12">
        <f t="shared" si="0"/>
        <v>0.84208428571428573</v>
      </c>
      <c r="H10" s="3">
        <v>7500</v>
      </c>
      <c r="I10" s="3">
        <f t="shared" si="1"/>
        <v>500</v>
      </c>
      <c r="J10" s="54">
        <f t="shared" si="2"/>
        <v>6.6666666666666666E-2</v>
      </c>
    </row>
    <row r="11" spans="1:10" x14ac:dyDescent="0.25">
      <c r="A11" s="2" t="s">
        <v>203</v>
      </c>
      <c r="B11" t="s">
        <v>204</v>
      </c>
      <c r="C11" s="3">
        <v>6626.87</v>
      </c>
      <c r="D11" s="3">
        <v>6200</v>
      </c>
      <c r="E11" s="20">
        <v>7000</v>
      </c>
      <c r="F11" s="3">
        <v>4875</v>
      </c>
      <c r="G11" s="12">
        <f t="shared" si="0"/>
        <v>0.6964285714285714</v>
      </c>
      <c r="H11" s="3">
        <f t="shared" si="3"/>
        <v>7000</v>
      </c>
      <c r="I11" s="3">
        <f t="shared" si="1"/>
        <v>0</v>
      </c>
      <c r="J11" s="54" t="s">
        <v>490</v>
      </c>
    </row>
    <row r="12" spans="1:10" x14ac:dyDescent="0.25">
      <c r="A12" s="2" t="s">
        <v>205</v>
      </c>
      <c r="B12" t="s">
        <v>206</v>
      </c>
      <c r="C12" s="3">
        <v>1939.44</v>
      </c>
      <c r="D12" s="3">
        <v>3057.36</v>
      </c>
      <c r="E12" s="20">
        <v>3000</v>
      </c>
      <c r="F12" s="3">
        <v>2005.64</v>
      </c>
      <c r="G12" s="12">
        <f t="shared" si="0"/>
        <v>0.66854666666666673</v>
      </c>
      <c r="H12" s="3">
        <f t="shared" si="3"/>
        <v>3000</v>
      </c>
      <c r="I12" s="3">
        <f t="shared" si="1"/>
        <v>0</v>
      </c>
      <c r="J12" s="54" t="s">
        <v>490</v>
      </c>
    </row>
    <row r="13" spans="1:10" x14ac:dyDescent="0.25">
      <c r="A13" s="2" t="s">
        <v>207</v>
      </c>
      <c r="B13" t="s">
        <v>171</v>
      </c>
      <c r="C13" s="3">
        <v>818</v>
      </c>
      <c r="D13" s="3">
        <v>1974.39</v>
      </c>
      <c r="E13" s="20">
        <v>2800</v>
      </c>
      <c r="F13" s="3">
        <v>1978.9</v>
      </c>
      <c r="G13" s="12">
        <f t="shared" si="0"/>
        <v>0.70674999999999999</v>
      </c>
      <c r="H13" s="3">
        <f t="shared" ref="H13:H38" si="4">E13</f>
        <v>2800</v>
      </c>
      <c r="I13" s="3">
        <f t="shared" si="1"/>
        <v>0</v>
      </c>
      <c r="J13" s="54" t="s">
        <v>490</v>
      </c>
    </row>
    <row r="14" spans="1:10" x14ac:dyDescent="0.25">
      <c r="A14" s="2" t="s">
        <v>208</v>
      </c>
      <c r="B14" t="s">
        <v>209</v>
      </c>
      <c r="C14" s="3">
        <v>10100.5</v>
      </c>
      <c r="D14" s="3">
        <v>9518.2999999999993</v>
      </c>
      <c r="E14" s="20">
        <v>11000</v>
      </c>
      <c r="F14" s="3">
        <v>7577.98</v>
      </c>
      <c r="G14" s="12">
        <f t="shared" si="0"/>
        <v>0.6889072727272727</v>
      </c>
      <c r="H14" s="3">
        <f t="shared" si="4"/>
        <v>11000</v>
      </c>
      <c r="I14" s="3">
        <f t="shared" si="1"/>
        <v>0</v>
      </c>
      <c r="J14" s="54" t="s">
        <v>490</v>
      </c>
    </row>
    <row r="15" spans="1:10" x14ac:dyDescent="0.25">
      <c r="A15" s="2" t="s">
        <v>210</v>
      </c>
      <c r="B15" t="s">
        <v>173</v>
      </c>
      <c r="C15" s="3">
        <v>0</v>
      </c>
      <c r="D15" s="3">
        <v>279</v>
      </c>
      <c r="E15" s="20">
        <v>500</v>
      </c>
      <c r="F15" s="3">
        <v>274</v>
      </c>
      <c r="G15" s="12">
        <f t="shared" si="0"/>
        <v>0.54800000000000004</v>
      </c>
      <c r="H15" s="3">
        <f t="shared" si="4"/>
        <v>500</v>
      </c>
      <c r="I15" s="3">
        <f t="shared" si="1"/>
        <v>0</v>
      </c>
      <c r="J15" s="54" t="s">
        <v>490</v>
      </c>
    </row>
    <row r="16" spans="1:10" x14ac:dyDescent="0.25">
      <c r="A16" s="2" t="s">
        <v>211</v>
      </c>
      <c r="B16" t="s">
        <v>212</v>
      </c>
      <c r="C16" s="3">
        <v>738.81</v>
      </c>
      <c r="D16" s="3">
        <v>1254.3800000000001</v>
      </c>
      <c r="E16" s="20">
        <v>1200</v>
      </c>
      <c r="F16" s="3">
        <v>928.93</v>
      </c>
      <c r="G16" s="12">
        <f t="shared" si="0"/>
        <v>0.77410833333333329</v>
      </c>
      <c r="H16" s="3">
        <f t="shared" si="4"/>
        <v>1200</v>
      </c>
      <c r="I16" s="3">
        <f t="shared" si="1"/>
        <v>0</v>
      </c>
      <c r="J16" s="54" t="s">
        <v>490</v>
      </c>
    </row>
    <row r="17" spans="1:10" x14ac:dyDescent="0.25">
      <c r="A17" s="2" t="s">
        <v>213</v>
      </c>
      <c r="B17" t="s">
        <v>214</v>
      </c>
      <c r="C17" s="3">
        <v>24062.04</v>
      </c>
      <c r="D17" s="3">
        <v>27654.77</v>
      </c>
      <c r="E17" s="20">
        <v>32500</v>
      </c>
      <c r="F17" s="3">
        <v>16079.67</v>
      </c>
      <c r="G17" s="12">
        <f t="shared" si="0"/>
        <v>0.49475907692307691</v>
      </c>
      <c r="H17" s="3">
        <f t="shared" si="4"/>
        <v>32500</v>
      </c>
      <c r="I17" s="3">
        <f t="shared" si="1"/>
        <v>0</v>
      </c>
      <c r="J17" s="54" t="s">
        <v>490</v>
      </c>
    </row>
    <row r="18" spans="1:10" x14ac:dyDescent="0.25">
      <c r="A18" s="2" t="s">
        <v>215</v>
      </c>
      <c r="B18" t="s">
        <v>216</v>
      </c>
      <c r="C18" s="3">
        <v>7477.95</v>
      </c>
      <c r="D18" s="3">
        <v>9418.68</v>
      </c>
      <c r="E18" s="20">
        <v>9000</v>
      </c>
      <c r="F18" s="3">
        <v>5792.19</v>
      </c>
      <c r="G18" s="12">
        <f t="shared" si="0"/>
        <v>0.64357666666666657</v>
      </c>
      <c r="H18" s="3">
        <f t="shared" si="4"/>
        <v>9000</v>
      </c>
      <c r="I18" s="3">
        <f t="shared" si="1"/>
        <v>0</v>
      </c>
      <c r="J18" s="54" t="s">
        <v>490</v>
      </c>
    </row>
    <row r="19" spans="1:10" ht="14.25" customHeight="1" x14ac:dyDescent="0.25">
      <c r="A19" s="2" t="s">
        <v>217</v>
      </c>
      <c r="B19" t="s">
        <v>218</v>
      </c>
      <c r="C19" s="3">
        <v>83.04</v>
      </c>
      <c r="D19" s="3">
        <v>481.95</v>
      </c>
      <c r="E19" s="20">
        <v>0</v>
      </c>
      <c r="F19" s="3">
        <v>383.85</v>
      </c>
      <c r="G19" s="12">
        <v>0</v>
      </c>
      <c r="H19" s="3">
        <v>1000</v>
      </c>
      <c r="I19" s="3">
        <f t="shared" si="1"/>
        <v>1000</v>
      </c>
      <c r="J19" s="54">
        <f t="shared" si="2"/>
        <v>1</v>
      </c>
    </row>
    <row r="20" spans="1:10" ht="13.5" customHeight="1" x14ac:dyDescent="0.25">
      <c r="A20" s="2" t="s">
        <v>219</v>
      </c>
      <c r="B20" t="s">
        <v>220</v>
      </c>
      <c r="C20" s="3">
        <v>6818.45</v>
      </c>
      <c r="D20" s="3">
        <v>9692.2099999999991</v>
      </c>
      <c r="E20" s="20">
        <v>10000</v>
      </c>
      <c r="F20" s="3">
        <v>9999</v>
      </c>
      <c r="G20" s="12">
        <f t="shared" si="0"/>
        <v>0.99990000000000001</v>
      </c>
      <c r="H20" s="3">
        <f t="shared" si="4"/>
        <v>10000</v>
      </c>
      <c r="I20" s="3">
        <f t="shared" si="1"/>
        <v>0</v>
      </c>
      <c r="J20" s="54" t="s">
        <v>490</v>
      </c>
    </row>
    <row r="21" spans="1:10" ht="14.25" customHeight="1" x14ac:dyDescent="0.25">
      <c r="A21" s="2" t="s">
        <v>221</v>
      </c>
      <c r="B21" t="s">
        <v>179</v>
      </c>
      <c r="C21" s="3">
        <v>262.88</v>
      </c>
      <c r="D21" s="3">
        <v>449.41</v>
      </c>
      <c r="E21" s="20">
        <v>475</v>
      </c>
      <c r="F21" s="3">
        <v>260.16000000000003</v>
      </c>
      <c r="G21" s="12">
        <f t="shared" si="0"/>
        <v>0.54770526315789481</v>
      </c>
      <c r="H21" s="3">
        <v>500</v>
      </c>
      <c r="I21" s="3">
        <f t="shared" si="1"/>
        <v>25</v>
      </c>
      <c r="J21" s="54">
        <f t="shared" si="2"/>
        <v>0.05</v>
      </c>
    </row>
    <row r="22" spans="1:10" x14ac:dyDescent="0.25">
      <c r="A22" s="2" t="s">
        <v>222</v>
      </c>
      <c r="B22" t="s">
        <v>223</v>
      </c>
      <c r="C22" s="3">
        <v>0</v>
      </c>
      <c r="D22" s="3">
        <v>0</v>
      </c>
      <c r="E22" s="20">
        <v>100</v>
      </c>
      <c r="F22" s="3">
        <v>0</v>
      </c>
      <c r="G22" s="12">
        <f t="shared" si="0"/>
        <v>0</v>
      </c>
      <c r="H22" s="3">
        <f t="shared" si="4"/>
        <v>100</v>
      </c>
      <c r="I22" s="3">
        <f t="shared" si="1"/>
        <v>0</v>
      </c>
      <c r="J22" s="54" t="s">
        <v>490</v>
      </c>
    </row>
    <row r="23" spans="1:10" x14ac:dyDescent="0.25">
      <c r="A23" s="2" t="s">
        <v>224</v>
      </c>
      <c r="B23" t="s">
        <v>183</v>
      </c>
      <c r="C23" s="3">
        <v>14234.43</v>
      </c>
      <c r="D23" s="3">
        <v>11571.81</v>
      </c>
      <c r="E23" s="20">
        <v>12500</v>
      </c>
      <c r="F23" s="3">
        <v>8752.74</v>
      </c>
      <c r="G23" s="12">
        <f t="shared" si="0"/>
        <v>0.70021919999999993</v>
      </c>
      <c r="H23" s="3">
        <f t="shared" si="4"/>
        <v>12500</v>
      </c>
      <c r="I23" s="3">
        <f t="shared" si="1"/>
        <v>0</v>
      </c>
      <c r="J23" s="54" t="s">
        <v>490</v>
      </c>
    </row>
    <row r="24" spans="1:10" x14ac:dyDescent="0.25">
      <c r="A24" s="2" t="s">
        <v>225</v>
      </c>
      <c r="B24" t="s">
        <v>226</v>
      </c>
      <c r="C24" s="3">
        <v>326.86</v>
      </c>
      <c r="D24" s="3">
        <v>201.35</v>
      </c>
      <c r="E24" s="20">
        <v>500</v>
      </c>
      <c r="F24" s="3">
        <v>0</v>
      </c>
      <c r="G24" s="12">
        <f t="shared" si="0"/>
        <v>0</v>
      </c>
      <c r="H24" s="3">
        <v>100</v>
      </c>
      <c r="I24" s="3">
        <f t="shared" si="1"/>
        <v>-400</v>
      </c>
      <c r="J24" s="54">
        <f t="shared" si="2"/>
        <v>-4</v>
      </c>
    </row>
    <row r="25" spans="1:10" x14ac:dyDescent="0.25">
      <c r="A25" s="2" t="s">
        <v>227</v>
      </c>
      <c r="B25" t="s">
        <v>228</v>
      </c>
      <c r="C25" s="3">
        <v>5525</v>
      </c>
      <c r="D25" s="3">
        <v>5850</v>
      </c>
      <c r="E25" s="20">
        <v>5000</v>
      </c>
      <c r="F25" s="3">
        <v>3150</v>
      </c>
      <c r="G25" s="12">
        <f t="shared" si="0"/>
        <v>0.63</v>
      </c>
      <c r="H25" s="3">
        <v>4500</v>
      </c>
      <c r="I25" s="3">
        <f t="shared" si="1"/>
        <v>-500</v>
      </c>
      <c r="J25" s="54" t="s">
        <v>490</v>
      </c>
    </row>
    <row r="26" spans="1:10" x14ac:dyDescent="0.25">
      <c r="A26" s="2" t="s">
        <v>229</v>
      </c>
      <c r="B26" t="s">
        <v>187</v>
      </c>
      <c r="C26" s="3">
        <v>7853.18</v>
      </c>
      <c r="D26" s="3">
        <v>3536.01</v>
      </c>
      <c r="E26" s="20">
        <v>8000</v>
      </c>
      <c r="F26" s="3">
        <v>3750.49</v>
      </c>
      <c r="G26" s="12">
        <f t="shared" si="0"/>
        <v>0.46881124999999996</v>
      </c>
      <c r="H26" s="3">
        <v>6000</v>
      </c>
      <c r="I26" s="3">
        <f t="shared" si="1"/>
        <v>-2000</v>
      </c>
      <c r="J26" s="54" t="s">
        <v>490</v>
      </c>
    </row>
    <row r="27" spans="1:10" x14ac:dyDescent="0.25">
      <c r="A27" s="2" t="s">
        <v>230</v>
      </c>
      <c r="B27" t="s">
        <v>231</v>
      </c>
      <c r="C27" s="3">
        <v>5113.1899999999996</v>
      </c>
      <c r="D27" s="3">
        <v>5770.2</v>
      </c>
      <c r="E27" s="20">
        <v>8000</v>
      </c>
      <c r="F27" s="3">
        <v>4949.72</v>
      </c>
      <c r="G27" s="12">
        <f t="shared" si="0"/>
        <v>0.61871500000000001</v>
      </c>
      <c r="H27" s="3">
        <f t="shared" si="4"/>
        <v>8000</v>
      </c>
      <c r="I27" s="3">
        <f t="shared" si="1"/>
        <v>0</v>
      </c>
      <c r="J27" s="54" t="s">
        <v>490</v>
      </c>
    </row>
    <row r="28" spans="1:10" x14ac:dyDescent="0.25">
      <c r="A28" s="2" t="s">
        <v>232</v>
      </c>
      <c r="B28" t="s">
        <v>233</v>
      </c>
      <c r="C28" s="3">
        <v>9300</v>
      </c>
      <c r="D28" s="3">
        <v>9492.9500000000007</v>
      </c>
      <c r="E28" s="20">
        <v>9500</v>
      </c>
      <c r="F28" s="3">
        <v>9300</v>
      </c>
      <c r="G28" s="12">
        <f t="shared" si="0"/>
        <v>0.97894736842105268</v>
      </c>
      <c r="H28" s="3">
        <v>9400</v>
      </c>
      <c r="I28" s="3">
        <f t="shared" si="1"/>
        <v>-100</v>
      </c>
      <c r="J28" s="54" t="s">
        <v>490</v>
      </c>
    </row>
    <row r="29" spans="1:10" x14ac:dyDescent="0.25">
      <c r="A29" s="2" t="s">
        <v>234</v>
      </c>
      <c r="B29" t="s">
        <v>235</v>
      </c>
      <c r="C29" s="3">
        <v>1346.56</v>
      </c>
      <c r="D29" s="3">
        <v>43.93</v>
      </c>
      <c r="E29" s="20">
        <v>5000</v>
      </c>
      <c r="F29" s="3">
        <v>465</v>
      </c>
      <c r="G29" s="12">
        <f t="shared" si="0"/>
        <v>9.2999999999999999E-2</v>
      </c>
      <c r="H29" s="3">
        <f t="shared" si="4"/>
        <v>5000</v>
      </c>
      <c r="I29" s="3">
        <f t="shared" si="1"/>
        <v>0</v>
      </c>
      <c r="J29" s="54" t="s">
        <v>490</v>
      </c>
    </row>
    <row r="30" spans="1:10" x14ac:dyDescent="0.25">
      <c r="A30" s="2" t="s">
        <v>236</v>
      </c>
      <c r="B30" t="s">
        <v>237</v>
      </c>
      <c r="C30" s="3">
        <v>2988.99</v>
      </c>
      <c r="D30" s="3">
        <v>309.11</v>
      </c>
      <c r="E30" s="20">
        <v>3350</v>
      </c>
      <c r="F30" s="3">
        <v>2515.84</v>
      </c>
      <c r="G30" s="12">
        <f t="shared" si="0"/>
        <v>0.75099701492537319</v>
      </c>
      <c r="H30" s="3">
        <f t="shared" si="4"/>
        <v>3350</v>
      </c>
      <c r="I30" s="3">
        <f t="shared" si="1"/>
        <v>0</v>
      </c>
      <c r="J30" s="54" t="s">
        <v>490</v>
      </c>
    </row>
    <row r="31" spans="1:10" x14ac:dyDescent="0.25">
      <c r="A31" s="2" t="s">
        <v>238</v>
      </c>
      <c r="B31" t="s">
        <v>239</v>
      </c>
      <c r="C31" s="3">
        <v>150</v>
      </c>
      <c r="D31" s="3">
        <v>150</v>
      </c>
      <c r="E31" s="20">
        <v>500</v>
      </c>
      <c r="F31" s="3">
        <v>0</v>
      </c>
      <c r="G31" s="12">
        <f t="shared" si="0"/>
        <v>0</v>
      </c>
      <c r="H31" s="3">
        <f t="shared" si="4"/>
        <v>500</v>
      </c>
      <c r="I31" s="3">
        <f t="shared" si="1"/>
        <v>0</v>
      </c>
      <c r="J31" s="54" t="s">
        <v>490</v>
      </c>
    </row>
    <row r="32" spans="1:10" x14ac:dyDescent="0.25">
      <c r="A32" s="2" t="s">
        <v>240</v>
      </c>
      <c r="B32" t="s">
        <v>241</v>
      </c>
      <c r="C32" s="3">
        <v>252</v>
      </c>
      <c r="D32" s="3">
        <v>578.25</v>
      </c>
      <c r="E32" s="20">
        <v>600</v>
      </c>
      <c r="F32" s="3">
        <v>647.26</v>
      </c>
      <c r="G32" s="12">
        <f t="shared" si="0"/>
        <v>1.0787666666666667</v>
      </c>
      <c r="H32" s="3">
        <v>650</v>
      </c>
      <c r="I32" s="3">
        <f t="shared" si="1"/>
        <v>50</v>
      </c>
      <c r="J32" s="54">
        <f t="shared" si="2"/>
        <v>7.6923076923076927E-2</v>
      </c>
    </row>
    <row r="33" spans="1:10" x14ac:dyDescent="0.25">
      <c r="A33" s="2" t="s">
        <v>242</v>
      </c>
      <c r="B33" t="s">
        <v>189</v>
      </c>
      <c r="C33" s="3">
        <v>55</v>
      </c>
      <c r="D33" s="3">
        <v>0</v>
      </c>
      <c r="E33" s="20">
        <v>100</v>
      </c>
      <c r="F33" s="3">
        <v>0</v>
      </c>
      <c r="G33" s="12">
        <f t="shared" si="0"/>
        <v>0</v>
      </c>
      <c r="H33" s="3">
        <f t="shared" si="4"/>
        <v>100</v>
      </c>
      <c r="I33" s="3">
        <f t="shared" si="1"/>
        <v>0</v>
      </c>
      <c r="J33" s="54" t="s">
        <v>490</v>
      </c>
    </row>
    <row r="34" spans="1:10" x14ac:dyDescent="0.25">
      <c r="A34" s="2" t="s">
        <v>243</v>
      </c>
      <c r="B34" t="s">
        <v>244</v>
      </c>
      <c r="C34" s="3">
        <v>384.85</v>
      </c>
      <c r="D34" s="3">
        <v>241.41</v>
      </c>
      <c r="E34" s="20">
        <v>500</v>
      </c>
      <c r="F34" s="3">
        <v>40.51</v>
      </c>
      <c r="G34" s="12">
        <f t="shared" si="0"/>
        <v>8.1019999999999995E-2</v>
      </c>
      <c r="H34" s="3">
        <f t="shared" si="4"/>
        <v>500</v>
      </c>
      <c r="I34" s="3">
        <f t="shared" si="1"/>
        <v>0</v>
      </c>
      <c r="J34" s="54" t="s">
        <v>490</v>
      </c>
    </row>
    <row r="35" spans="1:10" x14ac:dyDescent="0.25">
      <c r="A35" s="2" t="s">
        <v>245</v>
      </c>
      <c r="B35" t="s">
        <v>246</v>
      </c>
      <c r="C35" s="3">
        <v>1000</v>
      </c>
      <c r="D35" s="3">
        <v>1000</v>
      </c>
      <c r="E35" s="20">
        <v>1000</v>
      </c>
      <c r="F35" s="3">
        <v>1000</v>
      </c>
      <c r="G35" s="12">
        <f t="shared" si="0"/>
        <v>1</v>
      </c>
      <c r="H35" s="3">
        <f t="shared" si="4"/>
        <v>1000</v>
      </c>
      <c r="I35" s="3">
        <f t="shared" si="1"/>
        <v>0</v>
      </c>
      <c r="J35" s="54" t="s">
        <v>490</v>
      </c>
    </row>
    <row r="36" spans="1:10" x14ac:dyDescent="0.25">
      <c r="A36" s="2" t="s">
        <v>247</v>
      </c>
      <c r="B36" t="s">
        <v>248</v>
      </c>
      <c r="C36" s="3">
        <v>0</v>
      </c>
      <c r="D36" s="3">
        <v>5000</v>
      </c>
      <c r="E36" s="20">
        <v>5000</v>
      </c>
      <c r="F36" s="3">
        <v>5000</v>
      </c>
      <c r="G36" s="12">
        <f t="shared" si="0"/>
        <v>1</v>
      </c>
      <c r="H36" s="3">
        <f t="shared" si="4"/>
        <v>5000</v>
      </c>
      <c r="I36" s="3">
        <f t="shared" si="1"/>
        <v>0</v>
      </c>
      <c r="J36" s="54" t="s">
        <v>490</v>
      </c>
    </row>
    <row r="37" spans="1:10" x14ac:dyDescent="0.25">
      <c r="A37" s="2" t="s">
        <v>249</v>
      </c>
      <c r="B37" t="s">
        <v>250</v>
      </c>
      <c r="C37" s="3">
        <v>0</v>
      </c>
      <c r="D37" s="3">
        <v>0</v>
      </c>
      <c r="E37" s="20">
        <v>8333.68</v>
      </c>
      <c r="F37" s="3">
        <v>0</v>
      </c>
      <c r="G37" s="12">
        <f t="shared" si="0"/>
        <v>0</v>
      </c>
      <c r="H37" s="58">
        <v>17274</v>
      </c>
      <c r="I37" s="3">
        <f t="shared" si="1"/>
        <v>8940.32</v>
      </c>
      <c r="J37" s="54" t="s">
        <v>490</v>
      </c>
    </row>
    <row r="38" spans="1:10" x14ac:dyDescent="0.25">
      <c r="A38" s="2" t="s">
        <v>251</v>
      </c>
      <c r="B38" t="s">
        <v>252</v>
      </c>
      <c r="C38" s="3">
        <v>3846.86</v>
      </c>
      <c r="D38" s="3">
        <v>2995.61</v>
      </c>
      <c r="E38" s="20">
        <v>3000</v>
      </c>
      <c r="F38" s="3">
        <v>2860.74</v>
      </c>
      <c r="G38" s="12">
        <f t="shared" si="0"/>
        <v>0.95357999999999987</v>
      </c>
      <c r="H38" s="3">
        <f t="shared" si="4"/>
        <v>3000</v>
      </c>
      <c r="I38" s="3">
        <f t="shared" si="1"/>
        <v>0</v>
      </c>
      <c r="J38" s="54" t="s">
        <v>490</v>
      </c>
    </row>
    <row r="39" spans="1:10" x14ac:dyDescent="0.25">
      <c r="A39" s="2"/>
      <c r="C39" s="3">
        <f t="shared" ref="C39:D39" si="5">SUM(C4:C38)</f>
        <v>288623.55</v>
      </c>
      <c r="D39" s="3">
        <f t="shared" si="5"/>
        <v>313458.55999999988</v>
      </c>
      <c r="E39" s="3">
        <f>SUM(E4:E38)</f>
        <v>361535.68</v>
      </c>
      <c r="F39" s="3">
        <f>SUM(F4:F38)</f>
        <v>242960.58000000002</v>
      </c>
      <c r="G39" s="3">
        <f>SUM(G4:G38)</f>
        <v>20.089147165774506</v>
      </c>
      <c r="H39" s="3">
        <f>SUM(H4:H38)</f>
        <v>374592</v>
      </c>
      <c r="I39" s="3">
        <f>SUM(I4:I38)</f>
        <v>13056.32</v>
      </c>
    </row>
    <row r="40" spans="1:10" x14ac:dyDescent="0.25">
      <c r="A40" s="2"/>
      <c r="G40" s="12"/>
    </row>
    <row r="41" spans="1:10" x14ac:dyDescent="0.25">
      <c r="A41" s="2"/>
      <c r="G41" s="12"/>
    </row>
    <row r="42" spans="1:10" x14ac:dyDescent="0.25">
      <c r="A42" s="2"/>
      <c r="G42" s="12"/>
    </row>
    <row r="43" spans="1:10" x14ac:dyDescent="0.25">
      <c r="A43" s="2"/>
      <c r="G43" s="12"/>
    </row>
    <row r="44" spans="1:10" x14ac:dyDescent="0.25">
      <c r="A44" s="2"/>
      <c r="G44" s="12"/>
    </row>
    <row r="45" spans="1:10" x14ac:dyDescent="0.25">
      <c r="A45" s="2"/>
      <c r="G45" s="12"/>
    </row>
    <row r="46" spans="1:10" x14ac:dyDescent="0.25">
      <c r="A46" s="2"/>
      <c r="G46" s="12"/>
    </row>
    <row r="47" spans="1:10" x14ac:dyDescent="0.25">
      <c r="A47" s="2"/>
      <c r="G47" s="12"/>
    </row>
    <row r="48" spans="1:10" x14ac:dyDescent="0.25">
      <c r="A48" s="2"/>
      <c r="G48" s="12"/>
    </row>
    <row r="49" spans="1:7" x14ac:dyDescent="0.25">
      <c r="A49" s="2"/>
      <c r="G49" s="12"/>
    </row>
    <row r="50" spans="1:7" x14ac:dyDescent="0.25">
      <c r="A50" s="2"/>
      <c r="G50" s="12"/>
    </row>
    <row r="51" spans="1:7" x14ac:dyDescent="0.25">
      <c r="A51" s="2"/>
      <c r="G51" s="12"/>
    </row>
    <row r="52" spans="1:7" x14ac:dyDescent="0.25">
      <c r="A52" s="2"/>
      <c r="G52" s="12"/>
    </row>
    <row r="53" spans="1:7" x14ac:dyDescent="0.25">
      <c r="A53" s="2"/>
      <c r="G53" s="12"/>
    </row>
    <row r="54" spans="1:7" x14ac:dyDescent="0.25">
      <c r="A54" s="2"/>
      <c r="G54" s="12"/>
    </row>
    <row r="55" spans="1:7" x14ac:dyDescent="0.25">
      <c r="A55" s="2"/>
      <c r="G55" s="12"/>
    </row>
    <row r="56" spans="1:7" x14ac:dyDescent="0.25">
      <c r="A56" s="2"/>
      <c r="G56" s="12"/>
    </row>
    <row r="57" spans="1:7" x14ac:dyDescent="0.25">
      <c r="A57" s="2"/>
      <c r="G57" s="12"/>
    </row>
    <row r="58" spans="1:7" x14ac:dyDescent="0.25">
      <c r="A58" s="2"/>
      <c r="G58" s="12"/>
    </row>
    <row r="59" spans="1:7" x14ac:dyDescent="0.25">
      <c r="A59" s="2"/>
      <c r="G59" s="12"/>
    </row>
    <row r="60" spans="1:7" x14ac:dyDescent="0.25">
      <c r="A60" s="2"/>
      <c r="G60" s="12"/>
    </row>
    <row r="61" spans="1:7" x14ac:dyDescent="0.25">
      <c r="A61" s="2"/>
      <c r="G61" s="12"/>
    </row>
    <row r="62" spans="1:7" x14ac:dyDescent="0.25">
      <c r="A62" s="2"/>
      <c r="G62" s="12"/>
    </row>
    <row r="63" spans="1:7" x14ac:dyDescent="0.25">
      <c r="A63" s="2"/>
      <c r="G63" s="12"/>
    </row>
    <row r="64" spans="1:7" x14ac:dyDescent="0.25">
      <c r="A64" s="2"/>
      <c r="G64" s="12"/>
    </row>
    <row r="65" spans="1:7" x14ac:dyDescent="0.25">
      <c r="A65" s="2"/>
      <c r="G65" s="12"/>
    </row>
    <row r="66" spans="1:7" x14ac:dyDescent="0.25">
      <c r="A66" s="2"/>
      <c r="G66" s="12"/>
    </row>
    <row r="67" spans="1:7" x14ac:dyDescent="0.25">
      <c r="A67" s="2"/>
      <c r="G67" s="12"/>
    </row>
    <row r="68" spans="1:7" x14ac:dyDescent="0.25">
      <c r="A68" s="2"/>
      <c r="G68" s="12"/>
    </row>
    <row r="69" spans="1:7" x14ac:dyDescent="0.25">
      <c r="A69" s="2"/>
      <c r="G69" s="12"/>
    </row>
    <row r="70" spans="1:7" x14ac:dyDescent="0.25">
      <c r="A70" s="2"/>
      <c r="G70" s="12"/>
    </row>
    <row r="71" spans="1:7" x14ac:dyDescent="0.25">
      <c r="A71" s="2"/>
      <c r="G71" s="12"/>
    </row>
    <row r="72" spans="1:7" x14ac:dyDescent="0.25">
      <c r="A72" s="2"/>
      <c r="G72" s="12"/>
    </row>
    <row r="73" spans="1:7" x14ac:dyDescent="0.25">
      <c r="A73" s="2"/>
      <c r="G73" s="12"/>
    </row>
    <row r="74" spans="1:7" x14ac:dyDescent="0.25">
      <c r="A74" s="2"/>
      <c r="G74" s="12"/>
    </row>
    <row r="75" spans="1:7" x14ac:dyDescent="0.25">
      <c r="A75" s="2"/>
      <c r="G75" s="12"/>
    </row>
    <row r="76" spans="1:7" x14ac:dyDescent="0.25">
      <c r="A76" s="2"/>
      <c r="G76" s="12"/>
    </row>
    <row r="77" spans="1:7" x14ac:dyDescent="0.25">
      <c r="A77" s="2"/>
      <c r="G77" s="12"/>
    </row>
    <row r="78" spans="1:7" x14ac:dyDescent="0.25">
      <c r="A78" s="2"/>
      <c r="G78" s="12"/>
    </row>
    <row r="79" spans="1:7" x14ac:dyDescent="0.25">
      <c r="A79" s="2"/>
      <c r="G79" s="12"/>
    </row>
    <row r="80" spans="1:7" x14ac:dyDescent="0.25">
      <c r="A80" s="2"/>
      <c r="G80" s="12"/>
    </row>
    <row r="81" spans="1:7" x14ac:dyDescent="0.25">
      <c r="A81" s="2"/>
      <c r="G81" s="12"/>
    </row>
    <row r="82" spans="1:7" x14ac:dyDescent="0.25">
      <c r="A82" s="2"/>
      <c r="G82" s="12"/>
    </row>
    <row r="83" spans="1:7" x14ac:dyDescent="0.25">
      <c r="A83" s="2"/>
      <c r="G83" s="12"/>
    </row>
    <row r="84" spans="1:7" x14ac:dyDescent="0.25">
      <c r="A84" s="2"/>
      <c r="G84" s="12"/>
    </row>
    <row r="85" spans="1:7" x14ac:dyDescent="0.25">
      <c r="A85" s="2"/>
      <c r="G85" s="12"/>
    </row>
    <row r="86" spans="1:7" x14ac:dyDescent="0.25">
      <c r="A86" s="2"/>
      <c r="G86" s="12"/>
    </row>
    <row r="87" spans="1:7" x14ac:dyDescent="0.25">
      <c r="A87" s="2"/>
      <c r="G87" s="12"/>
    </row>
    <row r="88" spans="1:7" x14ac:dyDescent="0.25">
      <c r="A88" s="2"/>
      <c r="G88" s="12"/>
    </row>
    <row r="89" spans="1:7" x14ac:dyDescent="0.25">
      <c r="A89" s="2"/>
      <c r="G89" s="12"/>
    </row>
    <row r="90" spans="1:7" x14ac:dyDescent="0.25">
      <c r="A90" s="2"/>
      <c r="G90" s="12"/>
    </row>
    <row r="91" spans="1:7" x14ac:dyDescent="0.25">
      <c r="A91" s="2"/>
      <c r="G91" s="12"/>
    </row>
    <row r="92" spans="1:7" x14ac:dyDescent="0.25">
      <c r="A92" s="2"/>
      <c r="G92" s="12"/>
    </row>
    <row r="93" spans="1:7" x14ac:dyDescent="0.25">
      <c r="A93" s="2"/>
      <c r="G93" s="12"/>
    </row>
    <row r="94" spans="1:7" x14ac:dyDescent="0.25">
      <c r="A94" s="2"/>
      <c r="G94" s="12"/>
    </row>
    <row r="95" spans="1:7" x14ac:dyDescent="0.25">
      <c r="A95" s="2"/>
      <c r="G95" s="12"/>
    </row>
    <row r="96" spans="1:7" x14ac:dyDescent="0.25">
      <c r="A96" s="2"/>
      <c r="G96" s="12"/>
    </row>
    <row r="97" spans="1:7" x14ac:dyDescent="0.25">
      <c r="A97" s="2"/>
      <c r="G97" s="12"/>
    </row>
    <row r="98" spans="1:7" x14ac:dyDescent="0.25">
      <c r="A98" s="2"/>
      <c r="G98" s="12"/>
    </row>
    <row r="99" spans="1:7" x14ac:dyDescent="0.25">
      <c r="A99" s="2"/>
      <c r="G99" s="12"/>
    </row>
    <row r="100" spans="1:7" x14ac:dyDescent="0.25">
      <c r="A100" s="2"/>
      <c r="G100" s="12"/>
    </row>
    <row r="101" spans="1:7" x14ac:dyDescent="0.25">
      <c r="A101" s="2"/>
      <c r="G101" s="12"/>
    </row>
    <row r="102" spans="1:7" x14ac:dyDescent="0.25">
      <c r="A102" s="2"/>
      <c r="G102" s="12"/>
    </row>
    <row r="103" spans="1:7" x14ac:dyDescent="0.25">
      <c r="A103" s="2"/>
      <c r="G103" s="12"/>
    </row>
    <row r="104" spans="1:7" x14ac:dyDescent="0.25">
      <c r="A104" s="2"/>
      <c r="G104" s="12"/>
    </row>
    <row r="105" spans="1:7" x14ac:dyDescent="0.25">
      <c r="A105" s="2"/>
      <c r="G105" s="12"/>
    </row>
    <row r="106" spans="1:7" x14ac:dyDescent="0.25">
      <c r="A106" s="2"/>
      <c r="G106" s="12"/>
    </row>
    <row r="107" spans="1:7" x14ac:dyDescent="0.25">
      <c r="A107" s="2"/>
      <c r="G107" s="12"/>
    </row>
    <row r="108" spans="1:7" x14ac:dyDescent="0.25">
      <c r="A108" s="2"/>
      <c r="G108" s="12"/>
    </row>
    <row r="109" spans="1:7" x14ac:dyDescent="0.25">
      <c r="A109" s="2"/>
      <c r="G109" s="12"/>
    </row>
    <row r="110" spans="1:7" x14ac:dyDescent="0.25">
      <c r="A110" s="2"/>
      <c r="G110" s="12"/>
    </row>
    <row r="111" spans="1:7" x14ac:dyDescent="0.25">
      <c r="A111" s="2"/>
      <c r="G111" s="12"/>
    </row>
    <row r="112" spans="1:7" x14ac:dyDescent="0.25">
      <c r="A112" s="2"/>
      <c r="G112" s="12"/>
    </row>
    <row r="113" spans="1:7" x14ac:dyDescent="0.25">
      <c r="A113" s="2"/>
      <c r="G113" s="12"/>
    </row>
    <row r="123" spans="1:7" s="3" customFormat="1" x14ac:dyDescent="0.25">
      <c r="A123" s="1"/>
      <c r="B123"/>
      <c r="E123" s="20"/>
    </row>
    <row r="124" spans="1:7" s="3" customFormat="1" x14ac:dyDescent="0.25">
      <c r="A124" s="1"/>
      <c r="B124"/>
      <c r="E124" s="20"/>
    </row>
    <row r="125" spans="1:7" s="3" customFormat="1" x14ac:dyDescent="0.25">
      <c r="A125" s="1"/>
      <c r="B125"/>
      <c r="E125" s="20"/>
    </row>
    <row r="126" spans="1:7" s="3" customFormat="1" x14ac:dyDescent="0.25">
      <c r="A126" s="1"/>
      <c r="B126"/>
      <c r="E126" s="20"/>
    </row>
    <row r="127" spans="1:7" s="3" customFormat="1" x14ac:dyDescent="0.25">
      <c r="A127" s="1"/>
      <c r="B127"/>
      <c r="E127" s="20"/>
    </row>
    <row r="128" spans="1:7" s="3" customFormat="1" x14ac:dyDescent="0.25">
      <c r="A128" s="1"/>
      <c r="B128"/>
      <c r="E128" s="20"/>
    </row>
    <row r="129" spans="1:5" s="3" customFormat="1" x14ac:dyDescent="0.25">
      <c r="A129" s="1"/>
      <c r="B129"/>
      <c r="E129" s="20"/>
    </row>
    <row r="130" spans="1:5" s="3" customFormat="1" x14ac:dyDescent="0.25">
      <c r="A130" s="1"/>
      <c r="B130"/>
      <c r="E130" s="20"/>
    </row>
    <row r="131" spans="1:5" s="3" customFormat="1" x14ac:dyDescent="0.25">
      <c r="A131" s="1"/>
      <c r="B131"/>
      <c r="E131" s="20"/>
    </row>
    <row r="132" spans="1:5" s="3" customFormat="1" x14ac:dyDescent="0.25">
      <c r="A132" s="1"/>
      <c r="B132"/>
      <c r="E132" s="20"/>
    </row>
    <row r="133" spans="1:5" s="3" customFormat="1" x14ac:dyDescent="0.25">
      <c r="A133" s="1"/>
      <c r="B133"/>
      <c r="E133" s="20"/>
    </row>
    <row r="134" spans="1:5" s="3" customFormat="1" x14ac:dyDescent="0.25">
      <c r="A134" s="1"/>
      <c r="B134"/>
      <c r="E134" s="20"/>
    </row>
    <row r="135" spans="1:5" s="3" customFormat="1" x14ac:dyDescent="0.25">
      <c r="A135" s="1"/>
      <c r="B135"/>
      <c r="E135" s="20"/>
    </row>
    <row r="136" spans="1:5" s="3" customFormat="1" x14ac:dyDescent="0.25">
      <c r="A136" s="1"/>
      <c r="B136"/>
      <c r="E136" s="20"/>
    </row>
    <row r="137" spans="1:5" s="3" customFormat="1" x14ac:dyDescent="0.25">
      <c r="A137" s="1"/>
      <c r="B137"/>
      <c r="E137" s="20"/>
    </row>
    <row r="138" spans="1:5" s="3" customFormat="1" x14ac:dyDescent="0.25">
      <c r="A138" s="1"/>
      <c r="B138"/>
      <c r="E138" s="20"/>
    </row>
    <row r="139" spans="1:5" s="3" customFormat="1" x14ac:dyDescent="0.25">
      <c r="A139" s="1"/>
      <c r="B139"/>
      <c r="E139" s="20"/>
    </row>
    <row r="140" spans="1:5" s="3" customFormat="1" x14ac:dyDescent="0.25">
      <c r="A140" s="1"/>
      <c r="B140"/>
      <c r="E140" s="20"/>
    </row>
    <row r="141" spans="1:5" s="3" customFormat="1" x14ac:dyDescent="0.25">
      <c r="A141" s="1"/>
      <c r="B141"/>
      <c r="E141" s="20"/>
    </row>
    <row r="142" spans="1:5" s="3" customFormat="1" x14ac:dyDescent="0.25">
      <c r="A142" s="1"/>
      <c r="B142"/>
      <c r="E142" s="20"/>
    </row>
    <row r="143" spans="1:5" s="3" customFormat="1" x14ac:dyDescent="0.25">
      <c r="A143" s="1"/>
      <c r="B143"/>
      <c r="E143" s="20"/>
    </row>
    <row r="144" spans="1:5" s="3" customFormat="1" x14ac:dyDescent="0.25">
      <c r="A144" s="1"/>
      <c r="B144"/>
      <c r="E144" s="20"/>
    </row>
    <row r="145" spans="1:5" s="3" customFormat="1" x14ac:dyDescent="0.25">
      <c r="A145" s="1"/>
      <c r="B145"/>
      <c r="E145" s="20"/>
    </row>
    <row r="146" spans="1:5" s="3" customFormat="1" x14ac:dyDescent="0.25">
      <c r="A146" s="1"/>
      <c r="B146"/>
      <c r="E146" s="20"/>
    </row>
    <row r="147" spans="1:5" s="3" customFormat="1" x14ac:dyDescent="0.25">
      <c r="A147" s="1"/>
      <c r="B147"/>
      <c r="E147" s="20"/>
    </row>
    <row r="148" spans="1:5" s="3" customFormat="1" x14ac:dyDescent="0.25">
      <c r="A148" s="1"/>
      <c r="B148"/>
      <c r="E148" s="20"/>
    </row>
    <row r="149" spans="1:5" s="3" customFormat="1" x14ac:dyDescent="0.25">
      <c r="A149" s="1"/>
      <c r="B149"/>
      <c r="E149" s="20"/>
    </row>
    <row r="150" spans="1:5" s="3" customFormat="1" x14ac:dyDescent="0.25">
      <c r="A150" s="1"/>
      <c r="B150"/>
      <c r="E150" s="20"/>
    </row>
    <row r="151" spans="1:5" s="3" customFormat="1" x14ac:dyDescent="0.25">
      <c r="A151" s="1"/>
      <c r="B151"/>
      <c r="E151" s="20"/>
    </row>
    <row r="152" spans="1:5" s="3" customFormat="1" x14ac:dyDescent="0.25">
      <c r="A152" s="1"/>
      <c r="B152"/>
      <c r="E152" s="20"/>
    </row>
    <row r="153" spans="1:5" s="3" customFormat="1" x14ac:dyDescent="0.25">
      <c r="A153" s="1"/>
      <c r="B153"/>
      <c r="E153" s="20"/>
    </row>
    <row r="154" spans="1:5" s="3" customFormat="1" x14ac:dyDescent="0.25">
      <c r="A154" s="1"/>
      <c r="B154"/>
      <c r="E154" s="20"/>
    </row>
    <row r="155" spans="1:5" s="3" customFormat="1" x14ac:dyDescent="0.25">
      <c r="A155" s="1"/>
      <c r="B155"/>
      <c r="E155" s="20"/>
    </row>
    <row r="156" spans="1:5" s="3" customFormat="1" x14ac:dyDescent="0.25">
      <c r="A156" s="1"/>
      <c r="B156"/>
      <c r="E156" s="20"/>
    </row>
    <row r="157" spans="1:5" s="3" customFormat="1" x14ac:dyDescent="0.25">
      <c r="A157" s="1"/>
      <c r="B157"/>
      <c r="E157" s="20"/>
    </row>
    <row r="158" spans="1:5" s="3" customFormat="1" x14ac:dyDescent="0.25">
      <c r="A158" s="1"/>
      <c r="B158"/>
      <c r="E158" s="20"/>
    </row>
    <row r="159" spans="1:5" s="3" customFormat="1" x14ac:dyDescent="0.25">
      <c r="A159" s="1"/>
      <c r="B159"/>
      <c r="E159" s="20"/>
    </row>
    <row r="160" spans="1:5" s="3" customFormat="1" x14ac:dyDescent="0.25">
      <c r="A160" s="1"/>
      <c r="B160"/>
      <c r="E160" s="20"/>
    </row>
    <row r="161" spans="1:5" s="3" customFormat="1" x14ac:dyDescent="0.25">
      <c r="A161" s="1"/>
      <c r="B161"/>
      <c r="E161" s="20"/>
    </row>
    <row r="162" spans="1:5" s="3" customFormat="1" x14ac:dyDescent="0.25">
      <c r="A162" s="1"/>
      <c r="B162"/>
      <c r="E162" s="20"/>
    </row>
    <row r="163" spans="1:5" s="3" customFormat="1" x14ac:dyDescent="0.25">
      <c r="A163" s="1"/>
      <c r="B163"/>
      <c r="E163" s="20"/>
    </row>
    <row r="164" spans="1:5" s="3" customFormat="1" x14ac:dyDescent="0.25">
      <c r="A164" s="1"/>
      <c r="B164"/>
      <c r="E164" s="20"/>
    </row>
    <row r="165" spans="1:5" s="3" customFormat="1" x14ac:dyDescent="0.25">
      <c r="A165" s="1"/>
      <c r="B165"/>
      <c r="E165" s="20"/>
    </row>
    <row r="166" spans="1:5" s="3" customFormat="1" x14ac:dyDescent="0.25">
      <c r="A166" s="1"/>
      <c r="B166"/>
      <c r="E166" s="20"/>
    </row>
    <row r="167" spans="1:5" s="3" customFormat="1" x14ac:dyDescent="0.25">
      <c r="A167" s="1"/>
      <c r="B167"/>
      <c r="E167" s="20"/>
    </row>
    <row r="168" spans="1:5" s="3" customFormat="1" x14ac:dyDescent="0.25">
      <c r="A168" s="1"/>
      <c r="B168"/>
      <c r="E168" s="20"/>
    </row>
    <row r="169" spans="1:5" s="3" customFormat="1" x14ac:dyDescent="0.25">
      <c r="A169" s="1"/>
      <c r="B169"/>
      <c r="E169" s="20"/>
    </row>
    <row r="170" spans="1:5" s="3" customFormat="1" x14ac:dyDescent="0.25">
      <c r="A170" s="1"/>
      <c r="B170"/>
      <c r="E170" s="20"/>
    </row>
    <row r="171" spans="1:5" s="3" customFormat="1" x14ac:dyDescent="0.25">
      <c r="A171" s="1"/>
      <c r="B171"/>
      <c r="E171" s="20"/>
    </row>
    <row r="172" spans="1:5" s="3" customFormat="1" x14ac:dyDescent="0.25">
      <c r="A172" s="1"/>
      <c r="B172"/>
      <c r="E172" s="20"/>
    </row>
    <row r="173" spans="1:5" s="3" customFormat="1" x14ac:dyDescent="0.25">
      <c r="A173" s="1"/>
      <c r="B173"/>
      <c r="E173" s="20"/>
    </row>
    <row r="174" spans="1:5" s="3" customFormat="1" x14ac:dyDescent="0.25">
      <c r="A174" s="1"/>
      <c r="B174"/>
      <c r="E174" s="20"/>
    </row>
    <row r="175" spans="1:5" s="3" customFormat="1" x14ac:dyDescent="0.25">
      <c r="A175" s="1"/>
      <c r="B175"/>
      <c r="E175" s="20"/>
    </row>
    <row r="176" spans="1:5" s="3" customFormat="1" x14ac:dyDescent="0.25">
      <c r="A176" s="1"/>
      <c r="B176"/>
      <c r="E176" s="20"/>
    </row>
    <row r="177" spans="1:5" s="3" customFormat="1" x14ac:dyDescent="0.25">
      <c r="A177" s="1"/>
      <c r="B177"/>
      <c r="E177" s="20"/>
    </row>
    <row r="178" spans="1:5" s="3" customFormat="1" x14ac:dyDescent="0.25">
      <c r="A178" s="1"/>
      <c r="B178"/>
      <c r="E178" s="20"/>
    </row>
    <row r="179" spans="1:5" s="3" customFormat="1" x14ac:dyDescent="0.25">
      <c r="A179" s="1"/>
      <c r="B179"/>
      <c r="E179" s="20"/>
    </row>
    <row r="180" spans="1:5" s="3" customFormat="1" x14ac:dyDescent="0.25">
      <c r="A180" s="1"/>
      <c r="B180"/>
      <c r="E180" s="20"/>
    </row>
    <row r="181" spans="1:5" s="3" customFormat="1" x14ac:dyDescent="0.25">
      <c r="A181" s="1"/>
      <c r="B181"/>
      <c r="E181" s="20"/>
    </row>
    <row r="182" spans="1:5" s="3" customFormat="1" x14ac:dyDescent="0.25">
      <c r="A182" s="1"/>
      <c r="B182"/>
      <c r="E182" s="20"/>
    </row>
    <row r="183" spans="1:5" s="3" customFormat="1" x14ac:dyDescent="0.25">
      <c r="A183" s="1"/>
      <c r="B183"/>
      <c r="E183" s="20"/>
    </row>
    <row r="184" spans="1:5" s="3" customFormat="1" x14ac:dyDescent="0.25">
      <c r="A184" s="1"/>
      <c r="B184"/>
      <c r="E184" s="20"/>
    </row>
    <row r="185" spans="1:5" s="3" customFormat="1" x14ac:dyDescent="0.25">
      <c r="A185" s="1"/>
      <c r="B185"/>
      <c r="E185" s="20"/>
    </row>
    <row r="186" spans="1:5" s="3" customFormat="1" x14ac:dyDescent="0.25">
      <c r="A186" s="1"/>
      <c r="B186"/>
      <c r="E186" s="20"/>
    </row>
    <row r="187" spans="1:5" s="3" customFormat="1" x14ac:dyDescent="0.25">
      <c r="A187" s="1"/>
      <c r="B187"/>
      <c r="E187" s="20"/>
    </row>
    <row r="188" spans="1:5" s="3" customFormat="1" x14ac:dyDescent="0.25">
      <c r="A188" s="1"/>
      <c r="B188"/>
      <c r="E188" s="20"/>
    </row>
    <row r="189" spans="1:5" s="3" customFormat="1" x14ac:dyDescent="0.25">
      <c r="A189" s="1"/>
      <c r="B189"/>
      <c r="E189" s="20"/>
    </row>
    <row r="190" spans="1:5" s="3" customFormat="1" x14ac:dyDescent="0.25">
      <c r="A190" s="1"/>
      <c r="B190"/>
      <c r="E190" s="20"/>
    </row>
    <row r="191" spans="1:5" s="3" customFormat="1" x14ac:dyDescent="0.25">
      <c r="A191" s="1"/>
      <c r="B191"/>
      <c r="E191" s="20"/>
    </row>
    <row r="192" spans="1:5" s="3" customFormat="1" x14ac:dyDescent="0.25">
      <c r="A192" s="1"/>
      <c r="B192"/>
      <c r="E192" s="20"/>
    </row>
    <row r="193" spans="1:5" s="3" customFormat="1" x14ac:dyDescent="0.25">
      <c r="A193" s="1"/>
      <c r="B193"/>
      <c r="E193" s="20"/>
    </row>
    <row r="194" spans="1:5" s="3" customFormat="1" x14ac:dyDescent="0.25">
      <c r="A194" s="1"/>
      <c r="B194"/>
      <c r="E194" s="20"/>
    </row>
    <row r="195" spans="1:5" s="3" customFormat="1" x14ac:dyDescent="0.25">
      <c r="A195" s="1"/>
      <c r="B195"/>
      <c r="E195" s="20"/>
    </row>
    <row r="196" spans="1:5" s="3" customFormat="1" x14ac:dyDescent="0.25">
      <c r="A196" s="1"/>
      <c r="B196"/>
      <c r="E196" s="20"/>
    </row>
    <row r="197" spans="1:5" s="3" customFormat="1" x14ac:dyDescent="0.25">
      <c r="A197" s="1"/>
      <c r="B197"/>
      <c r="E197" s="20"/>
    </row>
    <row r="198" spans="1:5" s="3" customFormat="1" x14ac:dyDescent="0.25">
      <c r="A198" s="1"/>
      <c r="B198"/>
      <c r="E198" s="20"/>
    </row>
    <row r="199" spans="1:5" s="3" customFormat="1" x14ac:dyDescent="0.25">
      <c r="A199" s="1"/>
      <c r="B199"/>
      <c r="E199" s="20"/>
    </row>
    <row r="200" spans="1:5" s="3" customFormat="1" x14ac:dyDescent="0.25">
      <c r="A200" s="1"/>
      <c r="B200"/>
      <c r="E200" s="20"/>
    </row>
    <row r="201" spans="1:5" s="3" customFormat="1" x14ac:dyDescent="0.25">
      <c r="A201" s="1"/>
      <c r="B201"/>
      <c r="E201" s="20"/>
    </row>
    <row r="202" spans="1:5" s="3" customFormat="1" x14ac:dyDescent="0.25">
      <c r="A202" s="1"/>
      <c r="B202"/>
      <c r="E202" s="20"/>
    </row>
    <row r="203" spans="1:5" s="3" customFormat="1" x14ac:dyDescent="0.25">
      <c r="A203" s="1"/>
      <c r="B203"/>
      <c r="E203" s="20"/>
    </row>
    <row r="204" spans="1:5" s="3" customFormat="1" x14ac:dyDescent="0.25">
      <c r="A204" s="1"/>
      <c r="B204"/>
      <c r="E204" s="20"/>
    </row>
    <row r="205" spans="1:5" s="3" customFormat="1" x14ac:dyDescent="0.25">
      <c r="A205" s="1"/>
      <c r="B205"/>
      <c r="E205" s="20"/>
    </row>
    <row r="206" spans="1:5" s="3" customFormat="1" x14ac:dyDescent="0.25">
      <c r="A206" s="1"/>
      <c r="B206"/>
      <c r="E206" s="20"/>
    </row>
    <row r="207" spans="1:5" s="3" customFormat="1" x14ac:dyDescent="0.25">
      <c r="A207" s="1"/>
      <c r="B207"/>
      <c r="E207" s="20"/>
    </row>
    <row r="208" spans="1:5" s="3" customFormat="1" x14ac:dyDescent="0.25">
      <c r="A208" s="1"/>
      <c r="B208"/>
      <c r="E208" s="20"/>
    </row>
    <row r="209" spans="1:5" s="3" customFormat="1" x14ac:dyDescent="0.25">
      <c r="A209" s="1"/>
      <c r="B209"/>
      <c r="E209" s="20"/>
    </row>
    <row r="210" spans="1:5" s="3" customFormat="1" x14ac:dyDescent="0.25">
      <c r="A210" s="1"/>
      <c r="B210"/>
      <c r="E210" s="20"/>
    </row>
    <row r="211" spans="1:5" s="3" customFormat="1" x14ac:dyDescent="0.25">
      <c r="A211" s="1"/>
      <c r="B211"/>
      <c r="E211" s="20"/>
    </row>
    <row r="212" spans="1:5" s="3" customFormat="1" x14ac:dyDescent="0.25">
      <c r="A212" s="1"/>
      <c r="B212"/>
      <c r="E212" s="20"/>
    </row>
    <row r="213" spans="1:5" s="3" customFormat="1" x14ac:dyDescent="0.25">
      <c r="A213" s="1"/>
      <c r="B213"/>
      <c r="E213" s="20"/>
    </row>
    <row r="214" spans="1:5" s="3" customFormat="1" x14ac:dyDescent="0.25">
      <c r="A214" s="1"/>
      <c r="B214"/>
      <c r="E214" s="20"/>
    </row>
    <row r="215" spans="1:5" s="3" customFormat="1" x14ac:dyDescent="0.25">
      <c r="A215" s="1"/>
      <c r="B215"/>
      <c r="E215" s="20"/>
    </row>
    <row r="216" spans="1:5" s="3" customFormat="1" x14ac:dyDescent="0.25">
      <c r="A216" s="1"/>
      <c r="B216"/>
      <c r="E216" s="20"/>
    </row>
    <row r="217" spans="1:5" s="3" customFormat="1" x14ac:dyDescent="0.25">
      <c r="A217" s="1"/>
      <c r="B217"/>
      <c r="E217" s="20"/>
    </row>
    <row r="218" spans="1:5" s="3" customFormat="1" x14ac:dyDescent="0.25">
      <c r="A218" s="1"/>
      <c r="B218"/>
      <c r="E218" s="20"/>
    </row>
    <row r="219" spans="1:5" s="3" customFormat="1" x14ac:dyDescent="0.25">
      <c r="A219" s="1"/>
      <c r="B219"/>
      <c r="E219" s="20"/>
    </row>
    <row r="220" spans="1:5" s="3" customFormat="1" x14ac:dyDescent="0.25">
      <c r="A220" s="1"/>
      <c r="B220"/>
      <c r="E220" s="20"/>
    </row>
    <row r="221" spans="1:5" s="3" customFormat="1" x14ac:dyDescent="0.25">
      <c r="A221" s="1"/>
      <c r="B221"/>
      <c r="E221" s="20"/>
    </row>
    <row r="222" spans="1:5" s="3" customFormat="1" x14ac:dyDescent="0.25">
      <c r="A222" s="1"/>
      <c r="B222"/>
      <c r="E222" s="20"/>
    </row>
    <row r="223" spans="1:5" s="3" customFormat="1" x14ac:dyDescent="0.25">
      <c r="A223" s="1"/>
      <c r="B223"/>
      <c r="E223" s="20"/>
    </row>
    <row r="224" spans="1:5" s="3" customFormat="1" x14ac:dyDescent="0.25">
      <c r="A224" s="1"/>
      <c r="B224"/>
      <c r="E224" s="20"/>
    </row>
    <row r="225" spans="1:5" s="3" customFormat="1" x14ac:dyDescent="0.25">
      <c r="A225" s="1"/>
      <c r="B225"/>
      <c r="E225" s="20"/>
    </row>
    <row r="226" spans="1:5" s="3" customFormat="1" x14ac:dyDescent="0.25">
      <c r="A226" s="1"/>
      <c r="B226"/>
      <c r="E226" s="20"/>
    </row>
    <row r="227" spans="1:5" s="3" customFormat="1" x14ac:dyDescent="0.25">
      <c r="A227" s="1"/>
      <c r="B227"/>
      <c r="E227" s="20"/>
    </row>
    <row r="228" spans="1:5" s="3" customFormat="1" x14ac:dyDescent="0.25">
      <c r="A228" s="1"/>
      <c r="B228"/>
      <c r="E228" s="20"/>
    </row>
    <row r="229" spans="1:5" s="3" customFormat="1" x14ac:dyDescent="0.25">
      <c r="A229" s="1"/>
      <c r="B229"/>
      <c r="E229" s="20"/>
    </row>
    <row r="230" spans="1:5" s="3" customFormat="1" x14ac:dyDescent="0.25">
      <c r="A230" s="1"/>
      <c r="B230"/>
      <c r="E230" s="20"/>
    </row>
    <row r="231" spans="1:5" s="3" customFormat="1" x14ac:dyDescent="0.25">
      <c r="A231" s="1"/>
      <c r="B231"/>
      <c r="E231" s="20"/>
    </row>
    <row r="232" spans="1:5" s="3" customFormat="1" x14ac:dyDescent="0.25">
      <c r="A232" s="1"/>
      <c r="B232"/>
      <c r="E232" s="20"/>
    </row>
    <row r="233" spans="1:5" s="3" customFormat="1" x14ac:dyDescent="0.25">
      <c r="A233" s="1"/>
      <c r="B233"/>
      <c r="E233" s="20"/>
    </row>
    <row r="234" spans="1:5" s="3" customFormat="1" x14ac:dyDescent="0.25">
      <c r="A234" s="1"/>
      <c r="B234"/>
      <c r="E234" s="20"/>
    </row>
    <row r="235" spans="1:5" s="3" customFormat="1" x14ac:dyDescent="0.25">
      <c r="A235" s="1"/>
      <c r="B235"/>
      <c r="E235" s="20"/>
    </row>
    <row r="236" spans="1:5" s="3" customFormat="1" x14ac:dyDescent="0.25">
      <c r="A236" s="1"/>
      <c r="B236"/>
      <c r="E236" s="20"/>
    </row>
    <row r="237" spans="1:5" s="3" customFormat="1" x14ac:dyDescent="0.25">
      <c r="A237" s="1"/>
      <c r="B237"/>
      <c r="E237" s="20"/>
    </row>
    <row r="238" spans="1:5" s="3" customFormat="1" x14ac:dyDescent="0.25">
      <c r="A238" s="1"/>
      <c r="B238"/>
      <c r="E238" s="20"/>
    </row>
    <row r="239" spans="1:5" s="3" customFormat="1" x14ac:dyDescent="0.25">
      <c r="A239" s="1"/>
      <c r="B239"/>
      <c r="E239" s="20"/>
    </row>
    <row r="240" spans="1:5" s="3" customFormat="1" x14ac:dyDescent="0.25">
      <c r="A240" s="1"/>
      <c r="B240"/>
      <c r="E240" s="20"/>
    </row>
    <row r="241" spans="1:5" s="3" customFormat="1" x14ac:dyDescent="0.25">
      <c r="A241" s="1"/>
      <c r="B241"/>
      <c r="E241" s="20"/>
    </row>
    <row r="242" spans="1:5" s="3" customFormat="1" x14ac:dyDescent="0.25">
      <c r="A242" s="1"/>
      <c r="B242"/>
      <c r="E242" s="20"/>
    </row>
    <row r="243" spans="1:5" s="3" customFormat="1" x14ac:dyDescent="0.25">
      <c r="A243" s="1"/>
      <c r="B243"/>
      <c r="E243" s="20"/>
    </row>
    <row r="244" spans="1:5" s="3" customFormat="1" x14ac:dyDescent="0.25">
      <c r="A244" s="1"/>
      <c r="B244"/>
      <c r="E244" s="20"/>
    </row>
    <row r="245" spans="1:5" s="3" customFormat="1" x14ac:dyDescent="0.25">
      <c r="A245" s="1"/>
      <c r="B245"/>
      <c r="E245" s="20"/>
    </row>
    <row r="246" spans="1:5" s="3" customFormat="1" x14ac:dyDescent="0.25">
      <c r="A246" s="1"/>
      <c r="B246"/>
      <c r="E246" s="20"/>
    </row>
    <row r="247" spans="1:5" s="3" customFormat="1" x14ac:dyDescent="0.25">
      <c r="A247" s="1"/>
      <c r="B247"/>
      <c r="E247" s="20"/>
    </row>
    <row r="248" spans="1:5" s="3" customFormat="1" x14ac:dyDescent="0.25">
      <c r="A248" s="1"/>
      <c r="B248"/>
      <c r="E248" s="20"/>
    </row>
    <row r="249" spans="1:5" s="3" customFormat="1" x14ac:dyDescent="0.25">
      <c r="A249" s="1"/>
      <c r="B249"/>
      <c r="E249" s="20"/>
    </row>
    <row r="250" spans="1:5" s="3" customFormat="1" x14ac:dyDescent="0.25">
      <c r="A250" s="1"/>
      <c r="B250"/>
      <c r="E250" s="20"/>
    </row>
    <row r="251" spans="1:5" s="3" customFormat="1" x14ac:dyDescent="0.25">
      <c r="A251" s="1"/>
      <c r="B251"/>
      <c r="E251" s="20"/>
    </row>
    <row r="252" spans="1:5" s="3" customFormat="1" x14ac:dyDescent="0.25">
      <c r="A252" s="1"/>
      <c r="B252"/>
      <c r="E252" s="20"/>
    </row>
    <row r="253" spans="1:5" s="3" customFormat="1" x14ac:dyDescent="0.25">
      <c r="A253" s="1"/>
      <c r="B253"/>
      <c r="E253" s="20"/>
    </row>
    <row r="254" spans="1:5" s="3" customFormat="1" x14ac:dyDescent="0.25">
      <c r="A254" s="1"/>
      <c r="B254"/>
      <c r="E254" s="20"/>
    </row>
    <row r="255" spans="1:5" s="3" customFormat="1" x14ac:dyDescent="0.25">
      <c r="A255" s="1"/>
      <c r="B255"/>
      <c r="E255" s="20"/>
    </row>
    <row r="256" spans="1:5" s="3" customFormat="1" x14ac:dyDescent="0.25">
      <c r="A256" s="1"/>
      <c r="B256"/>
      <c r="E256" s="20"/>
    </row>
    <row r="257" spans="1:5" s="3" customFormat="1" x14ac:dyDescent="0.25">
      <c r="A257" s="1"/>
      <c r="B257"/>
      <c r="E257" s="20"/>
    </row>
    <row r="258" spans="1:5" s="3" customFormat="1" x14ac:dyDescent="0.25">
      <c r="A258" s="1"/>
      <c r="B258"/>
      <c r="E258" s="20"/>
    </row>
    <row r="259" spans="1:5" s="3" customFormat="1" x14ac:dyDescent="0.25">
      <c r="A259" s="1"/>
      <c r="B259"/>
      <c r="E259" s="20"/>
    </row>
    <row r="260" spans="1:5" s="3" customFormat="1" x14ac:dyDescent="0.25">
      <c r="A260" s="1"/>
      <c r="B260"/>
      <c r="E260" s="20"/>
    </row>
    <row r="261" spans="1:5" s="3" customFormat="1" x14ac:dyDescent="0.25">
      <c r="A261" s="1"/>
      <c r="B261"/>
      <c r="E261" s="20"/>
    </row>
    <row r="262" spans="1:5" s="3" customFormat="1" x14ac:dyDescent="0.25">
      <c r="A262" s="1"/>
      <c r="B262"/>
      <c r="E262" s="20"/>
    </row>
    <row r="263" spans="1:5" s="3" customFormat="1" x14ac:dyDescent="0.25">
      <c r="A263" s="1"/>
      <c r="B263"/>
      <c r="E263" s="20"/>
    </row>
    <row r="264" spans="1:5" s="3" customFormat="1" x14ac:dyDescent="0.25">
      <c r="A264" s="1"/>
      <c r="B264"/>
      <c r="E264" s="20"/>
    </row>
    <row r="265" spans="1:5" s="3" customFormat="1" x14ac:dyDescent="0.25">
      <c r="A265" s="1"/>
      <c r="B265"/>
      <c r="E265" s="20"/>
    </row>
    <row r="266" spans="1:5" s="3" customFormat="1" x14ac:dyDescent="0.25">
      <c r="A266" s="1"/>
      <c r="B266"/>
      <c r="E266" s="20"/>
    </row>
    <row r="267" spans="1:5" s="3" customFormat="1" x14ac:dyDescent="0.25">
      <c r="A267" s="1"/>
      <c r="B267"/>
      <c r="E267" s="20"/>
    </row>
    <row r="268" spans="1:5" s="3" customFormat="1" x14ac:dyDescent="0.25">
      <c r="A268" s="1"/>
      <c r="B268"/>
      <c r="E268" s="20"/>
    </row>
    <row r="269" spans="1:5" s="3" customFormat="1" x14ac:dyDescent="0.25">
      <c r="A269" s="1"/>
      <c r="B269"/>
      <c r="E269" s="20"/>
    </row>
    <row r="270" spans="1:5" s="3" customFormat="1" x14ac:dyDescent="0.25">
      <c r="A270" s="1"/>
      <c r="B270"/>
      <c r="E270" s="20"/>
    </row>
    <row r="271" spans="1:5" s="3" customFormat="1" x14ac:dyDescent="0.25">
      <c r="A271" s="1"/>
      <c r="B271"/>
      <c r="E271" s="20"/>
    </row>
    <row r="272" spans="1:5" s="3" customFormat="1" x14ac:dyDescent="0.25">
      <c r="A272" s="1"/>
      <c r="B272"/>
      <c r="E272" s="20"/>
    </row>
    <row r="273" spans="1:5" s="3" customFormat="1" x14ac:dyDescent="0.25">
      <c r="A273" s="1"/>
      <c r="B273"/>
      <c r="E273" s="20"/>
    </row>
    <row r="274" spans="1:5" s="3" customFormat="1" x14ac:dyDescent="0.25">
      <c r="A274" s="1"/>
      <c r="B274"/>
      <c r="E274" s="20"/>
    </row>
    <row r="275" spans="1:5" s="3" customFormat="1" x14ac:dyDescent="0.25">
      <c r="A275" s="1"/>
      <c r="B275"/>
      <c r="E275" s="20"/>
    </row>
    <row r="276" spans="1:5" s="3" customFormat="1" x14ac:dyDescent="0.25">
      <c r="A276" s="1"/>
      <c r="B276"/>
      <c r="E276" s="20"/>
    </row>
    <row r="277" spans="1:5" s="3" customFormat="1" x14ac:dyDescent="0.25">
      <c r="A277" s="1"/>
      <c r="B277"/>
      <c r="E277" s="20"/>
    </row>
    <row r="278" spans="1:5" s="3" customFormat="1" x14ac:dyDescent="0.25">
      <c r="A278" s="1"/>
      <c r="B278"/>
      <c r="E278" s="20"/>
    </row>
    <row r="279" spans="1:5" s="3" customFormat="1" x14ac:dyDescent="0.25">
      <c r="A279" s="1"/>
      <c r="B279"/>
      <c r="E279" s="20"/>
    </row>
    <row r="280" spans="1:5" s="3" customFormat="1" x14ac:dyDescent="0.25">
      <c r="A280" s="1"/>
      <c r="B280"/>
      <c r="E280" s="20"/>
    </row>
    <row r="281" spans="1:5" s="3" customFormat="1" x14ac:dyDescent="0.25">
      <c r="A281" s="1"/>
      <c r="B281"/>
      <c r="E281" s="20"/>
    </row>
    <row r="282" spans="1:5" s="3" customFormat="1" x14ac:dyDescent="0.25">
      <c r="A282" s="1"/>
      <c r="B282"/>
      <c r="E282" s="20"/>
    </row>
    <row r="283" spans="1:5" s="3" customFormat="1" x14ac:dyDescent="0.25">
      <c r="A283" s="1"/>
      <c r="B283"/>
      <c r="E283" s="20"/>
    </row>
    <row r="284" spans="1:5" s="3" customFormat="1" x14ac:dyDescent="0.25">
      <c r="A284" s="1"/>
      <c r="B284"/>
      <c r="E284" s="20"/>
    </row>
    <row r="285" spans="1:5" s="3" customFormat="1" x14ac:dyDescent="0.25">
      <c r="A285" s="1"/>
      <c r="B285"/>
      <c r="E285" s="20"/>
    </row>
    <row r="286" spans="1:5" s="3" customFormat="1" x14ac:dyDescent="0.25">
      <c r="A286" s="1"/>
      <c r="B286"/>
      <c r="E286" s="20"/>
    </row>
    <row r="287" spans="1:5" s="3" customFormat="1" x14ac:dyDescent="0.25">
      <c r="A287" s="1"/>
      <c r="B287"/>
      <c r="E287" s="20"/>
    </row>
    <row r="288" spans="1:5" s="3" customFormat="1" x14ac:dyDescent="0.25">
      <c r="A288" s="1"/>
      <c r="B288"/>
      <c r="E288" s="20"/>
    </row>
    <row r="289" spans="1:5" s="3" customFormat="1" x14ac:dyDescent="0.25">
      <c r="A289" s="1"/>
      <c r="B289"/>
      <c r="E289" s="20"/>
    </row>
    <row r="290" spans="1:5" s="3" customFormat="1" x14ac:dyDescent="0.25">
      <c r="A290" s="1"/>
      <c r="B290"/>
      <c r="E290" s="20"/>
    </row>
    <row r="291" spans="1:5" s="3" customFormat="1" x14ac:dyDescent="0.25">
      <c r="A291" s="1"/>
      <c r="B291"/>
      <c r="E291" s="20"/>
    </row>
    <row r="292" spans="1:5" s="3" customFormat="1" x14ac:dyDescent="0.25">
      <c r="A292" s="1"/>
      <c r="B292"/>
      <c r="E292" s="20"/>
    </row>
    <row r="293" spans="1:5" s="3" customFormat="1" x14ac:dyDescent="0.25">
      <c r="A293" s="1"/>
      <c r="B293"/>
      <c r="E293" s="20"/>
    </row>
    <row r="294" spans="1:5" s="3" customFormat="1" x14ac:dyDescent="0.25">
      <c r="A294" s="1"/>
      <c r="B294"/>
      <c r="E294" s="20"/>
    </row>
    <row r="295" spans="1:5" s="3" customFormat="1" x14ac:dyDescent="0.25">
      <c r="A295" s="1"/>
      <c r="B295"/>
      <c r="E295" s="20"/>
    </row>
    <row r="296" spans="1:5" s="3" customFormat="1" x14ac:dyDescent="0.25">
      <c r="A296" s="1"/>
      <c r="B296"/>
      <c r="E296" s="20"/>
    </row>
    <row r="297" spans="1:5" s="3" customFormat="1" x14ac:dyDescent="0.25">
      <c r="A297" s="1"/>
      <c r="B297"/>
      <c r="E297" s="20"/>
    </row>
    <row r="298" spans="1:5" s="3" customFormat="1" x14ac:dyDescent="0.25">
      <c r="A298" s="1"/>
      <c r="B298"/>
      <c r="E298" s="20"/>
    </row>
    <row r="299" spans="1:5" s="3" customFormat="1" x14ac:dyDescent="0.25">
      <c r="A299" s="1"/>
      <c r="B299"/>
      <c r="E299" s="20"/>
    </row>
    <row r="300" spans="1:5" s="3" customFormat="1" x14ac:dyDescent="0.25">
      <c r="A300" s="1"/>
      <c r="B300"/>
      <c r="E300" s="20"/>
    </row>
    <row r="301" spans="1:5" s="3" customFormat="1" x14ac:dyDescent="0.25">
      <c r="A301" s="1"/>
      <c r="B301"/>
      <c r="E301" s="20"/>
    </row>
    <row r="302" spans="1:5" s="3" customFormat="1" x14ac:dyDescent="0.25">
      <c r="A302" s="1"/>
      <c r="B302"/>
      <c r="E302" s="20"/>
    </row>
    <row r="303" spans="1:5" s="3" customFormat="1" x14ac:dyDescent="0.25">
      <c r="A303" s="1"/>
      <c r="B303"/>
      <c r="E303" s="20"/>
    </row>
    <row r="304" spans="1:5" s="3" customFormat="1" x14ac:dyDescent="0.25">
      <c r="A304" s="1"/>
      <c r="B304"/>
      <c r="E304" s="20"/>
    </row>
    <row r="305" spans="1:5" s="3" customFormat="1" x14ac:dyDescent="0.25">
      <c r="A305" s="1"/>
      <c r="B305"/>
      <c r="E305" s="20"/>
    </row>
    <row r="306" spans="1:5" s="3" customFormat="1" x14ac:dyDescent="0.25">
      <c r="A306" s="1"/>
      <c r="B306"/>
      <c r="E306" s="20"/>
    </row>
    <row r="307" spans="1:5" s="3" customFormat="1" x14ac:dyDescent="0.25">
      <c r="A307" s="1"/>
      <c r="B307"/>
      <c r="E307" s="20"/>
    </row>
    <row r="308" spans="1:5" s="3" customFormat="1" x14ac:dyDescent="0.25">
      <c r="A308" s="1"/>
      <c r="B308"/>
      <c r="E308" s="20"/>
    </row>
    <row r="309" spans="1:5" s="3" customFormat="1" x14ac:dyDescent="0.25">
      <c r="A309" s="1"/>
      <c r="B309"/>
      <c r="E309" s="20"/>
    </row>
    <row r="310" spans="1:5" s="3" customFormat="1" x14ac:dyDescent="0.25">
      <c r="A310" s="1"/>
      <c r="B310"/>
      <c r="E310" s="20"/>
    </row>
    <row r="311" spans="1:5" s="3" customFormat="1" x14ac:dyDescent="0.25">
      <c r="A311" s="1"/>
      <c r="B311"/>
      <c r="E311" s="20"/>
    </row>
    <row r="312" spans="1:5" s="3" customFormat="1" x14ac:dyDescent="0.25">
      <c r="A312" s="1"/>
      <c r="B312"/>
      <c r="E312" s="20"/>
    </row>
    <row r="313" spans="1:5" s="3" customFormat="1" x14ac:dyDescent="0.25">
      <c r="A313" s="1"/>
      <c r="B313"/>
      <c r="E313" s="20"/>
    </row>
    <row r="314" spans="1:5" s="3" customFormat="1" x14ac:dyDescent="0.25">
      <c r="A314" s="1"/>
      <c r="B314"/>
      <c r="E314" s="20"/>
    </row>
    <row r="315" spans="1:5" s="3" customFormat="1" x14ac:dyDescent="0.25">
      <c r="A315" s="1"/>
      <c r="B315"/>
      <c r="E315" s="20"/>
    </row>
    <row r="316" spans="1:5" s="3" customFormat="1" x14ac:dyDescent="0.25">
      <c r="A316" s="1"/>
      <c r="B316"/>
      <c r="E316" s="20"/>
    </row>
    <row r="317" spans="1:5" s="3" customFormat="1" x14ac:dyDescent="0.25">
      <c r="A317" s="1"/>
      <c r="B317"/>
      <c r="E317" s="20"/>
    </row>
    <row r="318" spans="1:5" s="3" customFormat="1" x14ac:dyDescent="0.25">
      <c r="A318" s="1"/>
      <c r="B318"/>
      <c r="E318" s="20"/>
    </row>
    <row r="319" spans="1:5" s="3" customFormat="1" x14ac:dyDescent="0.25">
      <c r="A319" s="1"/>
      <c r="B319"/>
      <c r="E319" s="20"/>
    </row>
    <row r="320" spans="1:5" s="3" customFormat="1" x14ac:dyDescent="0.25">
      <c r="A320" s="1"/>
      <c r="B320"/>
      <c r="E320" s="20"/>
    </row>
    <row r="321" spans="1:5" s="3" customFormat="1" x14ac:dyDescent="0.25">
      <c r="A321" s="1"/>
      <c r="B321"/>
      <c r="E321" s="20"/>
    </row>
    <row r="322" spans="1:5" s="3" customFormat="1" x14ac:dyDescent="0.25">
      <c r="A322" s="1"/>
      <c r="B322"/>
      <c r="E322" s="20"/>
    </row>
    <row r="323" spans="1:5" s="3" customFormat="1" x14ac:dyDescent="0.25">
      <c r="A323" s="1"/>
      <c r="B323"/>
      <c r="E323" s="20"/>
    </row>
    <row r="324" spans="1:5" s="3" customFormat="1" x14ac:dyDescent="0.25">
      <c r="A324" s="1"/>
      <c r="B324"/>
      <c r="E324" s="20"/>
    </row>
    <row r="325" spans="1:5" s="3" customFormat="1" x14ac:dyDescent="0.25">
      <c r="A325" s="1"/>
      <c r="B325"/>
      <c r="E325" s="20"/>
    </row>
    <row r="326" spans="1:5" s="3" customFormat="1" x14ac:dyDescent="0.25">
      <c r="A326" s="1"/>
      <c r="B326"/>
      <c r="E326" s="20"/>
    </row>
    <row r="327" spans="1:5" s="3" customFormat="1" x14ac:dyDescent="0.25">
      <c r="A327" s="1"/>
      <c r="B327"/>
      <c r="E327" s="20"/>
    </row>
    <row r="328" spans="1:5" s="3" customFormat="1" x14ac:dyDescent="0.25">
      <c r="A328" s="1"/>
      <c r="B328"/>
      <c r="E328" s="20"/>
    </row>
    <row r="329" spans="1:5" s="3" customFormat="1" x14ac:dyDescent="0.25">
      <c r="A329" s="1"/>
      <c r="B329"/>
      <c r="E329" s="20"/>
    </row>
    <row r="330" spans="1:5" s="3" customFormat="1" x14ac:dyDescent="0.25">
      <c r="A330" s="1"/>
      <c r="B330"/>
      <c r="E330" s="20"/>
    </row>
    <row r="331" spans="1:5" s="3" customFormat="1" x14ac:dyDescent="0.25">
      <c r="A331" s="1"/>
      <c r="B331"/>
      <c r="E331" s="20"/>
    </row>
    <row r="332" spans="1:5" s="3" customFormat="1" x14ac:dyDescent="0.25">
      <c r="A332" s="1"/>
      <c r="B332"/>
      <c r="E332" s="20"/>
    </row>
    <row r="333" spans="1:5" s="3" customFormat="1" x14ac:dyDescent="0.25">
      <c r="A333" s="1"/>
      <c r="B333"/>
      <c r="E333" s="20"/>
    </row>
    <row r="334" spans="1:5" s="3" customFormat="1" x14ac:dyDescent="0.25">
      <c r="A334" s="1"/>
      <c r="B334"/>
      <c r="E334" s="20"/>
    </row>
    <row r="335" spans="1:5" s="3" customFormat="1" x14ac:dyDescent="0.25">
      <c r="A335" s="1"/>
      <c r="B335"/>
      <c r="E335" s="20"/>
    </row>
    <row r="336" spans="1:5" s="3" customFormat="1" x14ac:dyDescent="0.25">
      <c r="A336" s="1"/>
      <c r="B336"/>
      <c r="E336" s="20"/>
    </row>
    <row r="337" spans="1:5" s="3" customFormat="1" x14ac:dyDescent="0.25">
      <c r="A337" s="1"/>
      <c r="B337"/>
      <c r="E337" s="20"/>
    </row>
    <row r="338" spans="1:5" s="3" customFormat="1" x14ac:dyDescent="0.25">
      <c r="A338" s="1"/>
      <c r="B338"/>
      <c r="E338" s="20"/>
    </row>
    <row r="339" spans="1:5" s="3" customFormat="1" x14ac:dyDescent="0.25">
      <c r="A339" s="1"/>
      <c r="B339"/>
      <c r="E339" s="20"/>
    </row>
    <row r="340" spans="1:5" s="3" customFormat="1" x14ac:dyDescent="0.25">
      <c r="A340" s="1"/>
      <c r="B340"/>
      <c r="E340" s="20"/>
    </row>
    <row r="341" spans="1:5" s="3" customFormat="1" x14ac:dyDescent="0.25">
      <c r="A341" s="1"/>
      <c r="B341"/>
      <c r="E341" s="20"/>
    </row>
    <row r="342" spans="1:5" s="3" customFormat="1" x14ac:dyDescent="0.25">
      <c r="A342" s="1"/>
      <c r="B342"/>
      <c r="E342" s="20"/>
    </row>
    <row r="343" spans="1:5" s="3" customFormat="1" x14ac:dyDescent="0.25">
      <c r="A343" s="1"/>
      <c r="B343"/>
      <c r="E343" s="20"/>
    </row>
    <row r="344" spans="1:5" s="3" customFormat="1" x14ac:dyDescent="0.25">
      <c r="A344" s="1"/>
      <c r="B344"/>
      <c r="E344" s="20"/>
    </row>
    <row r="345" spans="1:5" s="3" customFormat="1" x14ac:dyDescent="0.25">
      <c r="A345" s="1"/>
      <c r="B345"/>
      <c r="E345" s="20"/>
    </row>
    <row r="346" spans="1:5" s="3" customFormat="1" x14ac:dyDescent="0.25">
      <c r="A346" s="1"/>
      <c r="B346"/>
      <c r="E346" s="20"/>
    </row>
    <row r="347" spans="1:5" s="3" customFormat="1" x14ac:dyDescent="0.25">
      <c r="A347" s="1"/>
      <c r="B347"/>
      <c r="E347" s="20"/>
    </row>
    <row r="348" spans="1:5" s="3" customFormat="1" x14ac:dyDescent="0.25">
      <c r="A348" s="1"/>
      <c r="B348"/>
      <c r="E348" s="20"/>
    </row>
    <row r="349" spans="1:5" s="3" customFormat="1" x14ac:dyDescent="0.25">
      <c r="A349" s="1"/>
      <c r="B349"/>
      <c r="E349" s="20"/>
    </row>
    <row r="350" spans="1:5" s="3" customFormat="1" x14ac:dyDescent="0.25">
      <c r="A350" s="1"/>
      <c r="B350"/>
      <c r="E350" s="20"/>
    </row>
    <row r="351" spans="1:5" s="3" customFormat="1" x14ac:dyDescent="0.25">
      <c r="A351" s="1"/>
      <c r="B351"/>
      <c r="E351" s="20"/>
    </row>
    <row r="352" spans="1:5" s="3" customFormat="1" x14ac:dyDescent="0.25">
      <c r="A352" s="1"/>
      <c r="B352"/>
      <c r="E352" s="20"/>
    </row>
    <row r="353" spans="1:5" s="3" customFormat="1" x14ac:dyDescent="0.25">
      <c r="A353" s="1"/>
      <c r="B353"/>
      <c r="E353" s="20"/>
    </row>
    <row r="354" spans="1:5" s="3" customFormat="1" x14ac:dyDescent="0.25">
      <c r="A354" s="1"/>
      <c r="B354"/>
      <c r="E354" s="20"/>
    </row>
    <row r="355" spans="1:5" s="3" customFormat="1" x14ac:dyDescent="0.25">
      <c r="A355" s="1"/>
      <c r="B355"/>
      <c r="E355" s="20"/>
    </row>
    <row r="356" spans="1:5" s="3" customFormat="1" x14ac:dyDescent="0.25">
      <c r="A356" s="1"/>
      <c r="B356"/>
      <c r="E356" s="20"/>
    </row>
    <row r="357" spans="1:5" s="3" customFormat="1" x14ac:dyDescent="0.25">
      <c r="A357" s="1"/>
      <c r="B357"/>
      <c r="E357" s="20"/>
    </row>
    <row r="358" spans="1:5" s="3" customFormat="1" x14ac:dyDescent="0.25">
      <c r="A358" s="1"/>
      <c r="B358"/>
      <c r="E358" s="20"/>
    </row>
    <row r="359" spans="1:5" s="3" customFormat="1" x14ac:dyDescent="0.25">
      <c r="A359" s="1"/>
      <c r="B359"/>
      <c r="E359" s="20"/>
    </row>
    <row r="360" spans="1:5" s="3" customFormat="1" x14ac:dyDescent="0.25">
      <c r="A360" s="1"/>
      <c r="B360"/>
      <c r="E360" s="20"/>
    </row>
    <row r="361" spans="1:5" s="3" customFormat="1" x14ac:dyDescent="0.25">
      <c r="A361" s="1"/>
      <c r="B361"/>
      <c r="E361" s="20"/>
    </row>
    <row r="362" spans="1:5" s="3" customFormat="1" x14ac:dyDescent="0.25">
      <c r="A362" s="1"/>
      <c r="B362"/>
      <c r="E362" s="20"/>
    </row>
    <row r="363" spans="1:5" s="3" customFormat="1" x14ac:dyDescent="0.25">
      <c r="A363" s="1"/>
      <c r="B363"/>
      <c r="E363" s="20"/>
    </row>
    <row r="364" spans="1:5" s="3" customFormat="1" x14ac:dyDescent="0.25">
      <c r="A364" s="1"/>
      <c r="B364"/>
      <c r="E364" s="20"/>
    </row>
    <row r="365" spans="1:5" s="3" customFormat="1" x14ac:dyDescent="0.25">
      <c r="A365" s="1"/>
      <c r="B365"/>
      <c r="E365" s="20"/>
    </row>
    <row r="366" spans="1:5" s="3" customFormat="1" x14ac:dyDescent="0.25">
      <c r="A366" s="1"/>
      <c r="B366"/>
      <c r="E366" s="20"/>
    </row>
    <row r="367" spans="1:5" s="3" customFormat="1" x14ac:dyDescent="0.25">
      <c r="A367" s="1"/>
      <c r="B367"/>
      <c r="E367" s="20"/>
    </row>
    <row r="368" spans="1:5" s="3" customFormat="1" x14ac:dyDescent="0.25">
      <c r="A368" s="1"/>
      <c r="B368"/>
      <c r="E368" s="20"/>
    </row>
    <row r="369" spans="1:5" s="3" customFormat="1" x14ac:dyDescent="0.25">
      <c r="A369" s="1"/>
      <c r="B369"/>
      <c r="E369" s="20"/>
    </row>
    <row r="370" spans="1:5" s="3" customFormat="1" x14ac:dyDescent="0.25">
      <c r="A370" s="1"/>
      <c r="B370"/>
      <c r="E370" s="20"/>
    </row>
    <row r="371" spans="1:5" s="3" customFormat="1" x14ac:dyDescent="0.25">
      <c r="A371" s="1"/>
      <c r="B371"/>
      <c r="E371" s="20"/>
    </row>
    <row r="372" spans="1:5" s="3" customFormat="1" x14ac:dyDescent="0.25">
      <c r="A372" s="1"/>
      <c r="B372"/>
      <c r="E372" s="20"/>
    </row>
    <row r="373" spans="1:5" s="3" customFormat="1" x14ac:dyDescent="0.25">
      <c r="A373" s="1"/>
      <c r="B373"/>
      <c r="E373" s="20"/>
    </row>
    <row r="374" spans="1:5" s="3" customFormat="1" x14ac:dyDescent="0.25">
      <c r="A374" s="1"/>
      <c r="B374"/>
      <c r="E374" s="20"/>
    </row>
    <row r="375" spans="1:5" s="3" customFormat="1" x14ac:dyDescent="0.25">
      <c r="A375" s="1"/>
      <c r="B375"/>
      <c r="E375" s="20"/>
    </row>
    <row r="376" spans="1:5" s="3" customFormat="1" x14ac:dyDescent="0.25">
      <c r="A376" s="1"/>
      <c r="B376"/>
      <c r="E376" s="20"/>
    </row>
    <row r="377" spans="1:5" s="3" customFormat="1" x14ac:dyDescent="0.25">
      <c r="A377" s="1"/>
      <c r="B377"/>
      <c r="E377" s="20"/>
    </row>
    <row r="378" spans="1:5" s="3" customFormat="1" x14ac:dyDescent="0.25">
      <c r="A378" s="1"/>
      <c r="B378"/>
      <c r="E378" s="20"/>
    </row>
    <row r="379" spans="1:5" s="3" customFormat="1" x14ac:dyDescent="0.25">
      <c r="A379" s="1"/>
      <c r="B379"/>
      <c r="E379" s="20"/>
    </row>
    <row r="380" spans="1:5" s="3" customFormat="1" x14ac:dyDescent="0.25">
      <c r="A380" s="1"/>
      <c r="B380"/>
      <c r="E380" s="20"/>
    </row>
    <row r="381" spans="1:5" s="3" customFormat="1" x14ac:dyDescent="0.25">
      <c r="A381" s="1"/>
      <c r="B381"/>
      <c r="E381" s="20"/>
    </row>
    <row r="382" spans="1:5" s="3" customFormat="1" x14ac:dyDescent="0.25">
      <c r="A382" s="1"/>
      <c r="B382"/>
      <c r="E382" s="20"/>
    </row>
    <row r="383" spans="1:5" s="3" customFormat="1" x14ac:dyDescent="0.25">
      <c r="A383" s="1"/>
      <c r="B383"/>
      <c r="E383" s="20"/>
    </row>
    <row r="384" spans="1:5" s="3" customFormat="1" x14ac:dyDescent="0.25">
      <c r="A384" s="1"/>
      <c r="B384"/>
      <c r="E384" s="20"/>
    </row>
    <row r="385" spans="1:5" s="3" customFormat="1" x14ac:dyDescent="0.25">
      <c r="A385" s="1"/>
      <c r="B385"/>
      <c r="E385" s="20"/>
    </row>
    <row r="386" spans="1:5" s="3" customFormat="1" x14ac:dyDescent="0.25">
      <c r="A386" s="1"/>
      <c r="B386"/>
      <c r="E386" s="20"/>
    </row>
    <row r="387" spans="1:5" s="3" customFormat="1" x14ac:dyDescent="0.25">
      <c r="A387" s="1"/>
      <c r="B387"/>
      <c r="E387" s="20"/>
    </row>
    <row r="388" spans="1:5" s="3" customFormat="1" x14ac:dyDescent="0.25">
      <c r="A388" s="1"/>
      <c r="B388"/>
      <c r="E388" s="20"/>
    </row>
    <row r="389" spans="1:5" s="3" customFormat="1" x14ac:dyDescent="0.25">
      <c r="A389" s="1"/>
      <c r="B389"/>
      <c r="E389" s="20"/>
    </row>
    <row r="390" spans="1:5" s="3" customFormat="1" x14ac:dyDescent="0.25">
      <c r="A390" s="1"/>
      <c r="B390"/>
      <c r="E390" s="20"/>
    </row>
    <row r="391" spans="1:5" s="3" customFormat="1" x14ac:dyDescent="0.25">
      <c r="A391" s="1"/>
      <c r="B391"/>
      <c r="E391" s="20"/>
    </row>
    <row r="392" spans="1:5" s="3" customFormat="1" x14ac:dyDescent="0.25">
      <c r="A392" s="1"/>
      <c r="B392"/>
      <c r="E392" s="20"/>
    </row>
    <row r="393" spans="1:5" s="3" customFormat="1" x14ac:dyDescent="0.25">
      <c r="A393" s="1"/>
      <c r="B393"/>
      <c r="E393" s="20"/>
    </row>
    <row r="394" spans="1:5" s="3" customFormat="1" x14ac:dyDescent="0.25">
      <c r="A394" s="1"/>
      <c r="B394"/>
      <c r="E394" s="20"/>
    </row>
    <row r="395" spans="1:5" s="3" customFormat="1" x14ac:dyDescent="0.25">
      <c r="A395" s="1"/>
      <c r="B395"/>
      <c r="E395" s="20"/>
    </row>
    <row r="396" spans="1:5" s="3" customFormat="1" x14ac:dyDescent="0.25">
      <c r="A396" s="1"/>
      <c r="B396"/>
      <c r="E396" s="20"/>
    </row>
    <row r="397" spans="1:5" s="3" customFormat="1" x14ac:dyDescent="0.25">
      <c r="A397" s="1"/>
      <c r="B397"/>
      <c r="E397" s="20"/>
    </row>
    <row r="398" spans="1:5" s="3" customFormat="1" x14ac:dyDescent="0.25">
      <c r="A398" s="1"/>
      <c r="B398"/>
      <c r="E398" s="20"/>
    </row>
    <row r="399" spans="1:5" s="3" customFormat="1" x14ac:dyDescent="0.25">
      <c r="A399" s="1"/>
      <c r="B399"/>
      <c r="E399" s="20"/>
    </row>
    <row r="400" spans="1:5" s="3" customFormat="1" x14ac:dyDescent="0.25">
      <c r="A400" s="1"/>
      <c r="B400"/>
      <c r="E400" s="20"/>
    </row>
    <row r="401" spans="1:5" s="3" customFormat="1" x14ac:dyDescent="0.25">
      <c r="A401" s="1"/>
      <c r="B401"/>
      <c r="E401" s="20"/>
    </row>
    <row r="402" spans="1:5" s="3" customFormat="1" x14ac:dyDescent="0.25">
      <c r="A402" s="1"/>
      <c r="B402"/>
      <c r="E402" s="20"/>
    </row>
    <row r="403" spans="1:5" s="3" customFormat="1" x14ac:dyDescent="0.25">
      <c r="A403" s="1"/>
      <c r="B403"/>
      <c r="E403" s="20"/>
    </row>
    <row r="404" spans="1:5" s="3" customFormat="1" x14ac:dyDescent="0.25">
      <c r="A404" s="1"/>
      <c r="B404"/>
      <c r="E404" s="20"/>
    </row>
    <row r="405" spans="1:5" s="3" customFormat="1" x14ac:dyDescent="0.25">
      <c r="A405" s="1"/>
      <c r="B405"/>
      <c r="E405" s="20"/>
    </row>
    <row r="406" spans="1:5" s="3" customFormat="1" x14ac:dyDescent="0.25">
      <c r="A406" s="1"/>
      <c r="B406"/>
      <c r="E406" s="20"/>
    </row>
    <row r="407" spans="1:5" s="3" customFormat="1" x14ac:dyDescent="0.25">
      <c r="A407" s="1"/>
      <c r="B407"/>
      <c r="E407" s="20"/>
    </row>
    <row r="408" spans="1:5" s="3" customFormat="1" x14ac:dyDescent="0.25">
      <c r="A408" s="1"/>
      <c r="B408"/>
      <c r="E408" s="20"/>
    </row>
    <row r="409" spans="1:5" s="3" customFormat="1" x14ac:dyDescent="0.25">
      <c r="A409" s="1"/>
      <c r="B409"/>
      <c r="E409" s="20"/>
    </row>
    <row r="410" spans="1:5" s="3" customFormat="1" x14ac:dyDescent="0.25">
      <c r="A410" s="1"/>
      <c r="B410"/>
      <c r="E410" s="20"/>
    </row>
    <row r="411" spans="1:5" s="3" customFormat="1" x14ac:dyDescent="0.25">
      <c r="A411" s="1"/>
      <c r="B411"/>
      <c r="E411" s="20"/>
    </row>
    <row r="412" spans="1:5" s="3" customFormat="1" x14ac:dyDescent="0.25">
      <c r="A412" s="1"/>
      <c r="B412"/>
      <c r="E412" s="20"/>
    </row>
    <row r="413" spans="1:5" s="3" customFormat="1" x14ac:dyDescent="0.25">
      <c r="A413" s="1"/>
      <c r="B413"/>
      <c r="E413" s="20"/>
    </row>
    <row r="414" spans="1:5" s="3" customFormat="1" x14ac:dyDescent="0.25">
      <c r="A414" s="1"/>
      <c r="B414"/>
      <c r="E414" s="20"/>
    </row>
    <row r="415" spans="1:5" s="3" customFormat="1" x14ac:dyDescent="0.25">
      <c r="A415" s="1"/>
      <c r="B415"/>
      <c r="E415" s="20"/>
    </row>
    <row r="416" spans="1:5" s="3" customFormat="1" x14ac:dyDescent="0.25">
      <c r="A416" s="1"/>
      <c r="B416"/>
      <c r="E416" s="20"/>
    </row>
    <row r="417" spans="1:5" s="3" customFormat="1" x14ac:dyDescent="0.25">
      <c r="A417" s="1"/>
      <c r="B417"/>
      <c r="E417" s="20"/>
    </row>
    <row r="418" spans="1:5" s="3" customFormat="1" x14ac:dyDescent="0.25">
      <c r="A418" s="1"/>
      <c r="B418"/>
      <c r="E418" s="20"/>
    </row>
    <row r="419" spans="1:5" s="3" customFormat="1" x14ac:dyDescent="0.25">
      <c r="A419" s="1"/>
      <c r="B419"/>
      <c r="E419" s="20"/>
    </row>
    <row r="420" spans="1:5" s="3" customFormat="1" x14ac:dyDescent="0.25">
      <c r="A420" s="1"/>
      <c r="B420"/>
      <c r="E420" s="20"/>
    </row>
    <row r="421" spans="1:5" s="3" customFormat="1" x14ac:dyDescent="0.25">
      <c r="A421" s="1"/>
      <c r="B421"/>
      <c r="E421" s="20"/>
    </row>
    <row r="422" spans="1:5" s="3" customFormat="1" x14ac:dyDescent="0.25">
      <c r="A422" s="1"/>
      <c r="B422"/>
      <c r="E422" s="20"/>
    </row>
    <row r="423" spans="1:5" s="3" customFormat="1" x14ac:dyDescent="0.25">
      <c r="A423" s="1"/>
      <c r="B423"/>
      <c r="E423" s="20"/>
    </row>
    <row r="424" spans="1:5" s="3" customFormat="1" x14ac:dyDescent="0.25">
      <c r="A424" s="1"/>
      <c r="B424"/>
      <c r="E424" s="20"/>
    </row>
    <row r="425" spans="1:5" s="3" customFormat="1" x14ac:dyDescent="0.25">
      <c r="A425" s="1"/>
      <c r="B425"/>
      <c r="E425" s="20"/>
    </row>
    <row r="426" spans="1:5" s="3" customFormat="1" x14ac:dyDescent="0.25">
      <c r="A426" s="1"/>
      <c r="B426"/>
      <c r="E426" s="20"/>
    </row>
    <row r="427" spans="1:5" s="3" customFormat="1" x14ac:dyDescent="0.25">
      <c r="A427" s="1"/>
      <c r="B427"/>
      <c r="E427" s="20"/>
    </row>
    <row r="428" spans="1:5" s="3" customFormat="1" x14ac:dyDescent="0.25">
      <c r="A428" s="1"/>
      <c r="B428"/>
      <c r="E428" s="20"/>
    </row>
    <row r="429" spans="1:5" s="3" customFormat="1" x14ac:dyDescent="0.25">
      <c r="A429" s="1"/>
      <c r="B429"/>
      <c r="E429" s="20"/>
    </row>
    <row r="430" spans="1:5" s="3" customFormat="1" x14ac:dyDescent="0.25">
      <c r="A430" s="1"/>
      <c r="B430"/>
      <c r="E430" s="20"/>
    </row>
    <row r="431" spans="1:5" s="3" customFormat="1" x14ac:dyDescent="0.25">
      <c r="A431" s="1"/>
      <c r="B431"/>
      <c r="E431" s="20"/>
    </row>
    <row r="432" spans="1:5" s="3" customFormat="1" x14ac:dyDescent="0.25">
      <c r="A432" s="1"/>
      <c r="B432"/>
      <c r="E432" s="20"/>
    </row>
    <row r="433" spans="1:5" s="3" customFormat="1" x14ac:dyDescent="0.25">
      <c r="A433" s="1"/>
      <c r="B433"/>
      <c r="E433" s="20"/>
    </row>
    <row r="434" spans="1:5" s="3" customFormat="1" x14ac:dyDescent="0.25">
      <c r="A434" s="1"/>
      <c r="B434"/>
      <c r="E434" s="20"/>
    </row>
    <row r="435" spans="1:5" s="3" customFormat="1" x14ac:dyDescent="0.25">
      <c r="A435" s="1"/>
      <c r="B435"/>
      <c r="E435" s="20"/>
    </row>
    <row r="436" spans="1:5" s="3" customFormat="1" x14ac:dyDescent="0.25">
      <c r="A436" s="1"/>
      <c r="B436"/>
      <c r="E436" s="20"/>
    </row>
    <row r="437" spans="1:5" s="3" customFormat="1" x14ac:dyDescent="0.25">
      <c r="A437" s="1"/>
      <c r="B437"/>
      <c r="E437" s="20"/>
    </row>
    <row r="438" spans="1:5" s="3" customFormat="1" x14ac:dyDescent="0.25">
      <c r="A438" s="1"/>
      <c r="B438"/>
      <c r="E438" s="20"/>
    </row>
    <row r="439" spans="1:5" s="3" customFormat="1" x14ac:dyDescent="0.25">
      <c r="A439" s="1"/>
      <c r="B439"/>
      <c r="E439" s="20"/>
    </row>
    <row r="440" spans="1:5" s="3" customFormat="1" x14ac:dyDescent="0.25">
      <c r="A440" s="1"/>
      <c r="B440"/>
      <c r="E440" s="20"/>
    </row>
    <row r="441" spans="1:5" s="3" customFormat="1" x14ac:dyDescent="0.25">
      <c r="A441" s="1"/>
      <c r="B441"/>
      <c r="E441" s="20"/>
    </row>
    <row r="442" spans="1:5" s="3" customFormat="1" x14ac:dyDescent="0.25">
      <c r="A442" s="1"/>
      <c r="B442"/>
      <c r="E442" s="20"/>
    </row>
    <row r="443" spans="1:5" s="3" customFormat="1" x14ac:dyDescent="0.25">
      <c r="A443" s="1"/>
      <c r="B443"/>
      <c r="E443" s="20"/>
    </row>
    <row r="444" spans="1:5" s="3" customFormat="1" x14ac:dyDescent="0.25">
      <c r="A444" s="1"/>
      <c r="B444"/>
      <c r="E444" s="20"/>
    </row>
    <row r="445" spans="1:5" s="3" customFormat="1" x14ac:dyDescent="0.25">
      <c r="A445" s="1"/>
      <c r="B445"/>
      <c r="E445" s="20"/>
    </row>
    <row r="446" spans="1:5" s="3" customFormat="1" x14ac:dyDescent="0.25">
      <c r="A446" s="1"/>
      <c r="B446"/>
      <c r="E446" s="20"/>
    </row>
    <row r="447" spans="1:5" s="3" customFormat="1" x14ac:dyDescent="0.25">
      <c r="A447" s="1"/>
      <c r="B447"/>
      <c r="E447" s="20"/>
    </row>
    <row r="448" spans="1:5" s="3" customFormat="1" x14ac:dyDescent="0.25">
      <c r="A448" s="1"/>
      <c r="B448"/>
      <c r="E448" s="20"/>
    </row>
    <row r="449" spans="1:5" s="3" customFormat="1" x14ac:dyDescent="0.25">
      <c r="A449" s="1"/>
      <c r="B449"/>
      <c r="E449" s="20"/>
    </row>
    <row r="450" spans="1:5" s="3" customFormat="1" x14ac:dyDescent="0.25">
      <c r="A450" s="1"/>
      <c r="B450"/>
      <c r="E450" s="20"/>
    </row>
    <row r="451" spans="1:5" s="3" customFormat="1" x14ac:dyDescent="0.25">
      <c r="A451" s="1"/>
      <c r="B451"/>
      <c r="E451" s="20"/>
    </row>
    <row r="452" spans="1:5" s="3" customFormat="1" x14ac:dyDescent="0.25">
      <c r="A452" s="1"/>
      <c r="B452"/>
      <c r="E452" s="20"/>
    </row>
    <row r="453" spans="1:5" s="3" customFormat="1" x14ac:dyDescent="0.25">
      <c r="A453" s="1"/>
      <c r="B453"/>
      <c r="E453" s="20"/>
    </row>
    <row r="454" spans="1:5" s="3" customFormat="1" x14ac:dyDescent="0.25">
      <c r="A454" s="1"/>
      <c r="B454"/>
      <c r="E454" s="20"/>
    </row>
    <row r="455" spans="1:5" s="3" customFormat="1" x14ac:dyDescent="0.25">
      <c r="A455" s="1"/>
      <c r="B455"/>
      <c r="E455" s="20"/>
    </row>
    <row r="456" spans="1:5" s="3" customFormat="1" x14ac:dyDescent="0.25">
      <c r="A456" s="1"/>
      <c r="B456"/>
      <c r="E456" s="20"/>
    </row>
    <row r="457" spans="1:5" s="3" customFormat="1" x14ac:dyDescent="0.25">
      <c r="A457" s="1"/>
      <c r="B457"/>
      <c r="E457" s="20"/>
    </row>
    <row r="458" spans="1:5" s="3" customFormat="1" x14ac:dyDescent="0.25">
      <c r="A458" s="1"/>
      <c r="B458"/>
      <c r="E458" s="20"/>
    </row>
    <row r="459" spans="1:5" s="3" customFormat="1" x14ac:dyDescent="0.25">
      <c r="A459" s="1"/>
      <c r="B459"/>
      <c r="E459" s="20"/>
    </row>
    <row r="460" spans="1:5" s="3" customFormat="1" x14ac:dyDescent="0.25">
      <c r="A460" s="1"/>
      <c r="B460"/>
      <c r="E460" s="20"/>
    </row>
    <row r="461" spans="1:5" s="3" customFormat="1" x14ac:dyDescent="0.25">
      <c r="A461" s="1"/>
      <c r="B461"/>
      <c r="E461" s="20"/>
    </row>
    <row r="462" spans="1:5" s="3" customFormat="1" x14ac:dyDescent="0.25">
      <c r="A462" s="1"/>
      <c r="B462"/>
      <c r="E462" s="20"/>
    </row>
    <row r="463" spans="1:5" s="3" customFormat="1" x14ac:dyDescent="0.25">
      <c r="A463" s="1"/>
      <c r="B463"/>
      <c r="E463" s="20"/>
    </row>
    <row r="464" spans="1:5" s="3" customFormat="1" x14ac:dyDescent="0.25">
      <c r="A464" s="1"/>
      <c r="B464"/>
      <c r="E464" s="20"/>
    </row>
    <row r="465" spans="1:5" s="3" customFormat="1" x14ac:dyDescent="0.25">
      <c r="A465" s="1"/>
      <c r="B465"/>
      <c r="E465" s="20"/>
    </row>
    <row r="466" spans="1:5" s="3" customFormat="1" x14ac:dyDescent="0.25">
      <c r="A466" s="1"/>
      <c r="B466"/>
      <c r="E466" s="20"/>
    </row>
    <row r="467" spans="1:5" s="3" customFormat="1" x14ac:dyDescent="0.25">
      <c r="A467" s="1"/>
      <c r="B467"/>
      <c r="E467" s="20"/>
    </row>
    <row r="468" spans="1:5" s="3" customFormat="1" x14ac:dyDescent="0.25">
      <c r="A468" s="1"/>
      <c r="B468"/>
      <c r="E468" s="20"/>
    </row>
    <row r="469" spans="1:5" s="3" customFormat="1" x14ac:dyDescent="0.25">
      <c r="A469" s="1"/>
      <c r="B469"/>
      <c r="E469" s="20"/>
    </row>
    <row r="470" spans="1:5" s="3" customFormat="1" x14ac:dyDescent="0.25">
      <c r="A470" s="1"/>
      <c r="B470"/>
      <c r="E470" s="20"/>
    </row>
    <row r="471" spans="1:5" s="3" customFormat="1" x14ac:dyDescent="0.25">
      <c r="A471" s="1"/>
      <c r="B471"/>
      <c r="E471" s="20"/>
    </row>
    <row r="472" spans="1:5" s="3" customFormat="1" x14ac:dyDescent="0.25">
      <c r="A472" s="1"/>
      <c r="B472"/>
      <c r="E472" s="20"/>
    </row>
    <row r="473" spans="1:5" s="3" customFormat="1" x14ac:dyDescent="0.25">
      <c r="A473" s="1"/>
      <c r="B473"/>
      <c r="E473" s="20"/>
    </row>
    <row r="474" spans="1:5" s="3" customFormat="1" x14ac:dyDescent="0.25">
      <c r="A474" s="1"/>
      <c r="B474"/>
      <c r="E474" s="20"/>
    </row>
    <row r="475" spans="1:5" s="3" customFormat="1" x14ac:dyDescent="0.25">
      <c r="A475" s="1"/>
      <c r="B475"/>
      <c r="E475" s="20"/>
    </row>
    <row r="476" spans="1:5" s="3" customFormat="1" x14ac:dyDescent="0.25">
      <c r="A476" s="1"/>
      <c r="B476"/>
      <c r="E476" s="20"/>
    </row>
    <row r="477" spans="1:5" s="3" customFormat="1" x14ac:dyDescent="0.25">
      <c r="A477" s="1"/>
      <c r="B477"/>
      <c r="E477" s="20"/>
    </row>
    <row r="478" spans="1:5" s="3" customFormat="1" x14ac:dyDescent="0.25">
      <c r="A478" s="1"/>
      <c r="B478"/>
      <c r="E478" s="20"/>
    </row>
    <row r="479" spans="1:5" s="3" customFormat="1" x14ac:dyDescent="0.25">
      <c r="A479" s="1"/>
      <c r="B479"/>
      <c r="E479" s="20"/>
    </row>
    <row r="480" spans="1:5" s="3" customFormat="1" x14ac:dyDescent="0.25">
      <c r="A480" s="1"/>
      <c r="B480"/>
      <c r="E480" s="20"/>
    </row>
    <row r="481" spans="1:5" s="3" customFormat="1" x14ac:dyDescent="0.25">
      <c r="A481" s="1"/>
      <c r="B481"/>
      <c r="E481" s="20"/>
    </row>
    <row r="482" spans="1:5" s="3" customFormat="1" x14ac:dyDescent="0.25">
      <c r="A482" s="1"/>
      <c r="B482"/>
      <c r="E482" s="20"/>
    </row>
    <row r="483" spans="1:5" s="3" customFormat="1" x14ac:dyDescent="0.25">
      <c r="A483" s="1"/>
      <c r="B483"/>
      <c r="E483" s="20"/>
    </row>
    <row r="484" spans="1:5" s="3" customFormat="1" x14ac:dyDescent="0.25">
      <c r="A484" s="1"/>
      <c r="B484"/>
      <c r="E484" s="20"/>
    </row>
    <row r="485" spans="1:5" s="3" customFormat="1" x14ac:dyDescent="0.25">
      <c r="A485" s="1"/>
      <c r="B485"/>
      <c r="E485" s="20"/>
    </row>
    <row r="486" spans="1:5" s="3" customFormat="1" x14ac:dyDescent="0.25">
      <c r="A486" s="1"/>
      <c r="B486"/>
      <c r="E486" s="20"/>
    </row>
    <row r="487" spans="1:5" s="3" customFormat="1" x14ac:dyDescent="0.25">
      <c r="A487" s="1"/>
      <c r="B487"/>
      <c r="E487" s="20"/>
    </row>
    <row r="488" spans="1:5" s="3" customFormat="1" x14ac:dyDescent="0.25">
      <c r="A488" s="1"/>
      <c r="B488"/>
      <c r="E488" s="20"/>
    </row>
    <row r="489" spans="1:5" s="3" customFormat="1" x14ac:dyDescent="0.25">
      <c r="A489" s="1"/>
      <c r="B489"/>
      <c r="E489" s="20"/>
    </row>
    <row r="490" spans="1:5" s="3" customFormat="1" x14ac:dyDescent="0.25">
      <c r="A490" s="1"/>
      <c r="B490"/>
      <c r="E490" s="20"/>
    </row>
    <row r="491" spans="1:5" s="3" customFormat="1" x14ac:dyDescent="0.25">
      <c r="A491" s="1"/>
      <c r="B491"/>
      <c r="E491" s="20"/>
    </row>
    <row r="492" spans="1:5" s="3" customFormat="1" x14ac:dyDescent="0.25">
      <c r="A492" s="1"/>
      <c r="B492"/>
      <c r="E492" s="20"/>
    </row>
    <row r="493" spans="1:5" s="3" customFormat="1" x14ac:dyDescent="0.25">
      <c r="A493" s="1"/>
      <c r="B493"/>
      <c r="E493" s="20"/>
    </row>
    <row r="494" spans="1:5" s="3" customFormat="1" x14ac:dyDescent="0.25">
      <c r="A494" s="1"/>
      <c r="B494"/>
      <c r="E494" s="20"/>
    </row>
    <row r="495" spans="1:5" s="3" customFormat="1" x14ac:dyDescent="0.25">
      <c r="A495" s="1"/>
      <c r="B495"/>
      <c r="E495" s="20"/>
    </row>
    <row r="496" spans="1:5" s="3" customFormat="1" x14ac:dyDescent="0.25">
      <c r="A496" s="1"/>
      <c r="B496"/>
      <c r="E496" s="20"/>
    </row>
    <row r="497" spans="1:5" s="3" customFormat="1" x14ac:dyDescent="0.25">
      <c r="A497" s="1"/>
      <c r="B497"/>
      <c r="E497" s="20"/>
    </row>
    <row r="498" spans="1:5" s="3" customFormat="1" x14ac:dyDescent="0.25">
      <c r="A498" s="1"/>
      <c r="B498"/>
      <c r="E498" s="20"/>
    </row>
    <row r="499" spans="1:5" s="3" customFormat="1" x14ac:dyDescent="0.25">
      <c r="A499" s="1"/>
      <c r="B499"/>
      <c r="E499" s="20"/>
    </row>
    <row r="500" spans="1:5" s="3" customFormat="1" x14ac:dyDescent="0.25">
      <c r="A500" s="1"/>
      <c r="B500"/>
      <c r="E500" s="20"/>
    </row>
    <row r="501" spans="1:5" s="3" customFormat="1" x14ac:dyDescent="0.25">
      <c r="A501" s="1"/>
      <c r="B501"/>
      <c r="E501" s="20"/>
    </row>
    <row r="502" spans="1:5" s="3" customFormat="1" x14ac:dyDescent="0.25">
      <c r="A502" s="1"/>
      <c r="B502"/>
      <c r="E502" s="20"/>
    </row>
    <row r="503" spans="1:5" s="3" customFormat="1" x14ac:dyDescent="0.25">
      <c r="A503" s="1"/>
      <c r="B503"/>
      <c r="E503" s="20"/>
    </row>
    <row r="504" spans="1:5" s="3" customFormat="1" x14ac:dyDescent="0.25">
      <c r="A504" s="1"/>
      <c r="B504"/>
      <c r="E504" s="20"/>
    </row>
    <row r="505" spans="1:5" s="3" customFormat="1" x14ac:dyDescent="0.25">
      <c r="A505" s="1"/>
      <c r="B505"/>
      <c r="E505" s="20"/>
    </row>
    <row r="506" spans="1:5" s="3" customFormat="1" x14ac:dyDescent="0.25">
      <c r="A506" s="1"/>
      <c r="B506"/>
      <c r="E506" s="20"/>
    </row>
    <row r="507" spans="1:5" s="3" customFormat="1" x14ac:dyDescent="0.25">
      <c r="A507" s="1"/>
      <c r="B507"/>
      <c r="E507" s="20"/>
    </row>
    <row r="508" spans="1:5" s="3" customFormat="1" x14ac:dyDescent="0.25">
      <c r="A508" s="1"/>
      <c r="B508"/>
      <c r="E508" s="20"/>
    </row>
    <row r="509" spans="1:5" s="3" customFormat="1" x14ac:dyDescent="0.25">
      <c r="A509" s="1"/>
      <c r="B509"/>
      <c r="E509" s="20"/>
    </row>
    <row r="510" spans="1:5" s="3" customFormat="1" x14ac:dyDescent="0.25">
      <c r="A510" s="1"/>
      <c r="B510"/>
      <c r="E510" s="20"/>
    </row>
    <row r="511" spans="1:5" s="3" customFormat="1" x14ac:dyDescent="0.25">
      <c r="A511" s="1"/>
      <c r="B511"/>
      <c r="E511" s="20"/>
    </row>
    <row r="512" spans="1:5" s="3" customFormat="1" x14ac:dyDescent="0.25">
      <c r="A512" s="1"/>
      <c r="B512"/>
      <c r="E512" s="20"/>
    </row>
    <row r="513" spans="1:5" s="3" customFormat="1" x14ac:dyDescent="0.25">
      <c r="A513" s="1"/>
      <c r="B513"/>
      <c r="E513" s="20"/>
    </row>
    <row r="514" spans="1:5" s="3" customFormat="1" x14ac:dyDescent="0.25">
      <c r="A514" s="1"/>
      <c r="B514"/>
      <c r="E514" s="20"/>
    </row>
    <row r="515" spans="1:5" s="3" customFormat="1" x14ac:dyDescent="0.25">
      <c r="A515" s="1"/>
      <c r="B515"/>
      <c r="E515" s="20"/>
    </row>
    <row r="516" spans="1:5" s="3" customFormat="1" x14ac:dyDescent="0.25">
      <c r="A516" s="1"/>
      <c r="B516"/>
      <c r="E516" s="20"/>
    </row>
    <row r="517" spans="1:5" s="3" customFormat="1" x14ac:dyDescent="0.25">
      <c r="A517" s="1"/>
      <c r="B517"/>
      <c r="E517" s="20"/>
    </row>
    <row r="518" spans="1:5" s="3" customFormat="1" x14ac:dyDescent="0.25">
      <c r="A518" s="1"/>
      <c r="B518"/>
      <c r="E518" s="20"/>
    </row>
    <row r="519" spans="1:5" s="3" customFormat="1" x14ac:dyDescent="0.25">
      <c r="A519" s="1"/>
      <c r="B519"/>
      <c r="E519" s="20"/>
    </row>
    <row r="520" spans="1:5" s="3" customFormat="1" x14ac:dyDescent="0.25">
      <c r="A520" s="1"/>
      <c r="B520"/>
      <c r="E520" s="20"/>
    </row>
    <row r="521" spans="1:5" s="3" customFormat="1" x14ac:dyDescent="0.25">
      <c r="A521" s="1"/>
      <c r="B521"/>
      <c r="E521" s="20"/>
    </row>
    <row r="522" spans="1:5" s="3" customFormat="1" x14ac:dyDescent="0.25">
      <c r="A522" s="1"/>
      <c r="B522"/>
      <c r="E522" s="20"/>
    </row>
    <row r="523" spans="1:5" s="3" customFormat="1" x14ac:dyDescent="0.25">
      <c r="A523" s="1"/>
      <c r="B523"/>
      <c r="E523" s="20"/>
    </row>
    <row r="524" spans="1:5" s="3" customFormat="1" x14ac:dyDescent="0.25">
      <c r="A524" s="1"/>
      <c r="B524"/>
      <c r="E524" s="20"/>
    </row>
    <row r="525" spans="1:5" s="3" customFormat="1" x14ac:dyDescent="0.25">
      <c r="A525" s="1"/>
      <c r="B525"/>
      <c r="E525" s="20"/>
    </row>
    <row r="526" spans="1:5" s="3" customFormat="1" x14ac:dyDescent="0.25">
      <c r="A526" s="1"/>
      <c r="B526"/>
      <c r="E526" s="20"/>
    </row>
    <row r="527" spans="1:5" s="3" customFormat="1" x14ac:dyDescent="0.25">
      <c r="A527" s="1"/>
      <c r="B527"/>
      <c r="E527" s="20"/>
    </row>
    <row r="528" spans="1:5" s="3" customFormat="1" x14ac:dyDescent="0.25">
      <c r="A528" s="1"/>
      <c r="B528"/>
      <c r="E528" s="20"/>
    </row>
    <row r="529" spans="1:5" s="3" customFormat="1" x14ac:dyDescent="0.25">
      <c r="A529" s="1"/>
      <c r="B529"/>
      <c r="E529" s="20"/>
    </row>
    <row r="530" spans="1:5" s="3" customFormat="1" x14ac:dyDescent="0.25">
      <c r="A530" s="1"/>
      <c r="B530"/>
      <c r="E530" s="20"/>
    </row>
    <row r="531" spans="1:5" s="3" customFormat="1" x14ac:dyDescent="0.25">
      <c r="A531" s="1"/>
      <c r="B531"/>
      <c r="E531" s="20"/>
    </row>
    <row r="532" spans="1:5" s="3" customFormat="1" x14ac:dyDescent="0.25">
      <c r="A532" s="1"/>
      <c r="B532"/>
      <c r="E532" s="20"/>
    </row>
    <row r="533" spans="1:5" s="3" customFormat="1" x14ac:dyDescent="0.25">
      <c r="A533" s="1"/>
      <c r="B533"/>
      <c r="E533" s="20"/>
    </row>
    <row r="534" spans="1:5" s="3" customFormat="1" x14ac:dyDescent="0.25">
      <c r="A534" s="1"/>
      <c r="B534"/>
      <c r="E534" s="20"/>
    </row>
    <row r="535" spans="1:5" s="3" customFormat="1" x14ac:dyDescent="0.25">
      <c r="A535" s="1"/>
      <c r="B535"/>
      <c r="E535" s="20"/>
    </row>
    <row r="536" spans="1:5" s="3" customFormat="1" x14ac:dyDescent="0.25">
      <c r="A536" s="1"/>
      <c r="B536"/>
      <c r="E536" s="20"/>
    </row>
    <row r="537" spans="1:5" s="3" customFormat="1" x14ac:dyDescent="0.25">
      <c r="A537" s="1"/>
      <c r="B537"/>
      <c r="E537" s="20"/>
    </row>
    <row r="538" spans="1:5" s="3" customFormat="1" x14ac:dyDescent="0.25">
      <c r="A538" s="1"/>
      <c r="B538"/>
      <c r="E538" s="20"/>
    </row>
    <row r="539" spans="1:5" s="3" customFormat="1" x14ac:dyDescent="0.25">
      <c r="A539" s="1"/>
      <c r="B539"/>
      <c r="E539" s="20"/>
    </row>
    <row r="540" spans="1:5" s="3" customFormat="1" x14ac:dyDescent="0.25">
      <c r="A540" s="1"/>
      <c r="B540"/>
      <c r="E540" s="20"/>
    </row>
    <row r="541" spans="1:5" s="3" customFormat="1" x14ac:dyDescent="0.25">
      <c r="A541" s="1"/>
      <c r="B541"/>
      <c r="E541" s="20"/>
    </row>
    <row r="542" spans="1:5" s="3" customFormat="1" x14ac:dyDescent="0.25">
      <c r="A542" s="1"/>
      <c r="B542"/>
      <c r="E542" s="20"/>
    </row>
    <row r="543" spans="1:5" s="3" customFormat="1" x14ac:dyDescent="0.25">
      <c r="A543" s="1"/>
      <c r="B543"/>
      <c r="E543" s="20"/>
    </row>
    <row r="544" spans="1:5" s="3" customFormat="1" x14ac:dyDescent="0.25">
      <c r="A544" s="1"/>
      <c r="B544"/>
      <c r="E544" s="20"/>
    </row>
    <row r="545" spans="1:5" s="3" customFormat="1" x14ac:dyDescent="0.25">
      <c r="A545" s="1"/>
      <c r="B545"/>
      <c r="E545" s="20"/>
    </row>
    <row r="546" spans="1:5" s="3" customFormat="1" x14ac:dyDescent="0.25">
      <c r="A546" s="1"/>
      <c r="B546"/>
      <c r="E546" s="20"/>
    </row>
    <row r="547" spans="1:5" s="3" customFormat="1" x14ac:dyDescent="0.25">
      <c r="A547" s="1"/>
      <c r="B547"/>
      <c r="E547" s="20"/>
    </row>
    <row r="548" spans="1:5" s="3" customFormat="1" x14ac:dyDescent="0.25">
      <c r="A548" s="1"/>
      <c r="B548"/>
      <c r="E548" s="20"/>
    </row>
    <row r="549" spans="1:5" s="3" customFormat="1" x14ac:dyDescent="0.25">
      <c r="A549" s="1"/>
      <c r="B549"/>
      <c r="E549" s="20"/>
    </row>
    <row r="550" spans="1:5" s="3" customFormat="1" x14ac:dyDescent="0.25">
      <c r="A550" s="1"/>
      <c r="B550"/>
      <c r="E550" s="20"/>
    </row>
    <row r="551" spans="1:5" s="3" customFormat="1" x14ac:dyDescent="0.25">
      <c r="A551" s="1"/>
      <c r="B551"/>
      <c r="E551" s="20"/>
    </row>
    <row r="552" spans="1:5" s="3" customFormat="1" x14ac:dyDescent="0.25">
      <c r="A552" s="1"/>
      <c r="B552"/>
      <c r="E552" s="20"/>
    </row>
    <row r="553" spans="1:5" s="3" customFormat="1" x14ac:dyDescent="0.25">
      <c r="A553" s="1"/>
      <c r="B553"/>
      <c r="E553" s="20"/>
    </row>
    <row r="554" spans="1:5" s="3" customFormat="1" x14ac:dyDescent="0.25">
      <c r="A554" s="1"/>
      <c r="B554"/>
      <c r="E554" s="20"/>
    </row>
    <row r="555" spans="1:5" s="3" customFormat="1" x14ac:dyDescent="0.25">
      <c r="A555" s="1"/>
      <c r="B555"/>
      <c r="E555" s="20"/>
    </row>
    <row r="556" spans="1:5" s="3" customFormat="1" x14ac:dyDescent="0.25">
      <c r="A556" s="1"/>
      <c r="B556"/>
      <c r="E556" s="20"/>
    </row>
    <row r="557" spans="1:5" s="3" customFormat="1" x14ac:dyDescent="0.25">
      <c r="A557" s="1"/>
      <c r="B557"/>
      <c r="E557" s="20"/>
    </row>
    <row r="558" spans="1:5" s="3" customFormat="1" x14ac:dyDescent="0.25">
      <c r="A558" s="1"/>
      <c r="B558"/>
      <c r="E558" s="20"/>
    </row>
    <row r="559" spans="1:5" s="3" customFormat="1" x14ac:dyDescent="0.25">
      <c r="A559" s="1"/>
      <c r="B559"/>
      <c r="E559" s="20"/>
    </row>
    <row r="560" spans="1:5" s="3" customFormat="1" x14ac:dyDescent="0.25">
      <c r="A560" s="1"/>
      <c r="B560"/>
      <c r="E560" s="20"/>
    </row>
    <row r="561" spans="1:5" s="3" customFormat="1" x14ac:dyDescent="0.25">
      <c r="A561" s="1"/>
      <c r="B561"/>
      <c r="E561" s="20"/>
    </row>
    <row r="562" spans="1:5" s="3" customFormat="1" x14ac:dyDescent="0.25">
      <c r="A562" s="1"/>
      <c r="B562"/>
      <c r="E562" s="20"/>
    </row>
    <row r="563" spans="1:5" s="3" customFormat="1" x14ac:dyDescent="0.25">
      <c r="A563" s="1"/>
      <c r="B563"/>
      <c r="E563" s="20"/>
    </row>
    <row r="564" spans="1:5" s="3" customFormat="1" x14ac:dyDescent="0.25">
      <c r="A564" s="1"/>
      <c r="B564"/>
      <c r="E564" s="20"/>
    </row>
    <row r="565" spans="1:5" s="3" customFormat="1" x14ac:dyDescent="0.25">
      <c r="A565" s="1"/>
      <c r="B565"/>
      <c r="E565" s="20"/>
    </row>
    <row r="566" spans="1:5" s="3" customFormat="1" x14ac:dyDescent="0.25">
      <c r="A566" s="1"/>
      <c r="B566"/>
      <c r="E566" s="20"/>
    </row>
    <row r="567" spans="1:5" s="3" customFormat="1" x14ac:dyDescent="0.25">
      <c r="A567" s="1"/>
      <c r="B567"/>
      <c r="E567" s="20"/>
    </row>
    <row r="568" spans="1:5" s="3" customFormat="1" x14ac:dyDescent="0.25">
      <c r="A568" s="1"/>
      <c r="B568"/>
      <c r="E568" s="20"/>
    </row>
    <row r="569" spans="1:5" s="3" customFormat="1" x14ac:dyDescent="0.25">
      <c r="A569" s="1"/>
      <c r="B569"/>
      <c r="E569" s="20"/>
    </row>
    <row r="570" spans="1:5" s="3" customFormat="1" x14ac:dyDescent="0.25">
      <c r="A570" s="1"/>
      <c r="B570"/>
      <c r="E570" s="20"/>
    </row>
    <row r="571" spans="1:5" s="3" customFormat="1" x14ac:dyDescent="0.25">
      <c r="A571" s="1"/>
      <c r="B571"/>
      <c r="E571" s="20"/>
    </row>
    <row r="572" spans="1:5" s="3" customFormat="1" x14ac:dyDescent="0.25">
      <c r="A572" s="1"/>
      <c r="B572"/>
      <c r="E572" s="20"/>
    </row>
    <row r="573" spans="1:5" s="3" customFormat="1" x14ac:dyDescent="0.25">
      <c r="A573" s="1"/>
      <c r="B573"/>
      <c r="E573" s="20"/>
    </row>
    <row r="574" spans="1:5" s="3" customFormat="1" x14ac:dyDescent="0.25">
      <c r="A574" s="1"/>
      <c r="B574"/>
      <c r="E574" s="20"/>
    </row>
    <row r="575" spans="1:5" s="3" customFormat="1" x14ac:dyDescent="0.25">
      <c r="A575" s="1"/>
      <c r="B575"/>
      <c r="E575" s="20"/>
    </row>
    <row r="576" spans="1:5" s="3" customFormat="1" x14ac:dyDescent="0.25">
      <c r="A576" s="1"/>
      <c r="B576"/>
      <c r="E576" s="20"/>
    </row>
    <row r="577" spans="1:5" s="3" customFormat="1" x14ac:dyDescent="0.25">
      <c r="A577" s="1"/>
      <c r="B577"/>
      <c r="E577" s="20"/>
    </row>
    <row r="578" spans="1:5" s="3" customFormat="1" x14ac:dyDescent="0.25">
      <c r="A578" s="1"/>
      <c r="B578"/>
      <c r="E578" s="20"/>
    </row>
    <row r="579" spans="1:5" s="3" customFormat="1" x14ac:dyDescent="0.25">
      <c r="A579" s="1"/>
      <c r="B579"/>
      <c r="E579" s="20"/>
    </row>
    <row r="580" spans="1:5" s="3" customFormat="1" x14ac:dyDescent="0.25">
      <c r="A580" s="1"/>
      <c r="B580"/>
      <c r="E580" s="20"/>
    </row>
    <row r="581" spans="1:5" s="3" customFormat="1" x14ac:dyDescent="0.25">
      <c r="A581" s="1"/>
      <c r="B581"/>
      <c r="E581" s="20"/>
    </row>
    <row r="582" spans="1:5" s="3" customFormat="1" x14ac:dyDescent="0.25">
      <c r="A582" s="1"/>
      <c r="B582"/>
      <c r="E582" s="20"/>
    </row>
    <row r="583" spans="1:5" s="3" customFormat="1" x14ac:dyDescent="0.25">
      <c r="A583" s="1"/>
      <c r="B583"/>
      <c r="E583" s="20"/>
    </row>
    <row r="584" spans="1:5" s="3" customFormat="1" x14ac:dyDescent="0.25">
      <c r="A584" s="1"/>
      <c r="B584"/>
      <c r="E584" s="20"/>
    </row>
    <row r="585" spans="1:5" s="3" customFormat="1" x14ac:dyDescent="0.25">
      <c r="A585" s="1"/>
      <c r="B585"/>
      <c r="E585" s="20"/>
    </row>
    <row r="586" spans="1:5" s="3" customFormat="1" x14ac:dyDescent="0.25">
      <c r="A586" s="1"/>
      <c r="B586"/>
      <c r="E586" s="20"/>
    </row>
    <row r="587" spans="1:5" s="3" customFormat="1" x14ac:dyDescent="0.25">
      <c r="A587" s="1"/>
      <c r="B587"/>
      <c r="E587" s="20"/>
    </row>
    <row r="588" spans="1:5" s="3" customFormat="1" x14ac:dyDescent="0.25">
      <c r="A588" s="1"/>
      <c r="B588"/>
      <c r="E588" s="20"/>
    </row>
    <row r="589" spans="1:5" s="3" customFormat="1" x14ac:dyDescent="0.25">
      <c r="A589" s="1"/>
      <c r="B589"/>
      <c r="E589" s="20"/>
    </row>
    <row r="590" spans="1:5" s="3" customFormat="1" x14ac:dyDescent="0.25">
      <c r="A590" s="1"/>
      <c r="B590"/>
      <c r="E590" s="20"/>
    </row>
    <row r="591" spans="1:5" s="3" customFormat="1" x14ac:dyDescent="0.25">
      <c r="A591" s="1"/>
      <c r="B591"/>
      <c r="E591" s="20"/>
    </row>
    <row r="592" spans="1:5" s="3" customFormat="1" x14ac:dyDescent="0.25">
      <c r="A592" s="1"/>
      <c r="B592"/>
      <c r="E592" s="20"/>
    </row>
    <row r="593" spans="1:5" s="3" customFormat="1" x14ac:dyDescent="0.25">
      <c r="A593" s="1"/>
      <c r="B593"/>
      <c r="E593" s="20"/>
    </row>
    <row r="594" spans="1:5" s="3" customFormat="1" x14ac:dyDescent="0.25">
      <c r="A594" s="1"/>
      <c r="B594"/>
      <c r="E594" s="20"/>
    </row>
    <row r="595" spans="1:5" s="3" customFormat="1" x14ac:dyDescent="0.25">
      <c r="A595" s="1"/>
      <c r="B595"/>
      <c r="E595" s="20"/>
    </row>
  </sheetData>
  <mergeCells count="1">
    <mergeCell ref="E1:F1"/>
  </mergeCells>
  <pageMargins left="0" right="0" top="0" bottom="0.3" header="0.3" footer="0.25"/>
  <pageSetup orientation="landscape" r:id="rId1"/>
  <headerFooter>
    <oddFooter>&amp;C&amp;A&amp;R&amp;P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0CC6A-E3DD-48D9-B784-6D953A602127}">
  <dimension ref="A1:S672"/>
  <sheetViews>
    <sheetView zoomScaleNormal="100" workbookViewId="0">
      <pane ySplit="2" topLeftCell="A3" activePane="bottomLeft" state="frozen"/>
      <selection activeCell="D27" sqref="D27"/>
      <selection pane="bottomLeft" activeCell="H8" sqref="H8"/>
    </sheetView>
  </sheetViews>
  <sheetFormatPr defaultRowHeight="15" x14ac:dyDescent="0.25"/>
  <cols>
    <col min="1" max="1" width="10.42578125" style="1" customWidth="1"/>
    <col min="2" max="2" width="24.42578125" customWidth="1"/>
    <col min="3" max="3" width="14.7109375" style="3" customWidth="1"/>
    <col min="4" max="4" width="13.28515625" style="3" customWidth="1"/>
    <col min="5" max="5" width="11.140625" style="20" customWidth="1"/>
    <col min="6" max="6" width="12.140625" style="3" customWidth="1"/>
    <col min="7" max="7" width="11.85546875" style="3" customWidth="1"/>
    <col min="8" max="8" width="14.7109375" style="3" customWidth="1"/>
    <col min="9" max="9" width="12" style="3" customWidth="1"/>
    <col min="10" max="10" width="8.140625" style="3" customWidth="1"/>
    <col min="11" max="15" width="14.7109375" style="3" customWidth="1"/>
  </cols>
  <sheetData>
    <row r="1" spans="1:15" s="5" customFormat="1" x14ac:dyDescent="0.25">
      <c r="A1" s="6"/>
      <c r="B1" s="7"/>
      <c r="C1" s="4" t="s">
        <v>485</v>
      </c>
      <c r="D1" s="4" t="s">
        <v>484</v>
      </c>
      <c r="E1" s="61" t="s">
        <v>486</v>
      </c>
      <c r="F1" s="61"/>
      <c r="G1" s="4"/>
      <c r="H1" s="4" t="s">
        <v>487</v>
      </c>
      <c r="I1" s="4"/>
      <c r="J1" s="4"/>
      <c r="K1" s="4"/>
      <c r="L1" s="4"/>
      <c r="M1" s="4"/>
      <c r="N1" s="4"/>
      <c r="O1" s="4"/>
    </row>
    <row r="2" spans="1:15" s="11" customFormat="1" ht="28.5" customHeight="1" x14ac:dyDescent="0.25">
      <c r="A2" s="8" t="s">
        <v>0</v>
      </c>
      <c r="B2" s="9" t="s">
        <v>1</v>
      </c>
      <c r="C2" s="10" t="s">
        <v>3</v>
      </c>
      <c r="D2" s="10" t="s">
        <v>3</v>
      </c>
      <c r="E2" s="22" t="s">
        <v>2</v>
      </c>
      <c r="F2" s="10" t="s">
        <v>491</v>
      </c>
      <c r="G2" s="10" t="s">
        <v>489</v>
      </c>
      <c r="H2" s="10" t="s">
        <v>488</v>
      </c>
      <c r="I2" s="10" t="s">
        <v>505</v>
      </c>
      <c r="J2" s="10" t="s">
        <v>523</v>
      </c>
      <c r="K2" s="10"/>
      <c r="L2" s="10"/>
      <c r="M2" s="10"/>
      <c r="N2" s="10"/>
      <c r="O2" s="10"/>
    </row>
    <row r="4" spans="1:15" x14ac:dyDescent="0.25">
      <c r="A4" s="2" t="s">
        <v>253</v>
      </c>
      <c r="B4" t="s">
        <v>254</v>
      </c>
      <c r="C4" s="3">
        <v>40236.75</v>
      </c>
      <c r="D4" s="3">
        <v>42464.78</v>
      </c>
      <c r="E4" s="20">
        <v>43250</v>
      </c>
      <c r="F4" s="3">
        <v>27368.23</v>
      </c>
      <c r="G4" s="12">
        <f t="shared" ref="G4:G16" si="0">F4/E4</f>
        <v>0.63279144508670515</v>
      </c>
      <c r="H4" s="3">
        <v>40534</v>
      </c>
      <c r="I4" s="3">
        <f t="shared" ref="I4:I16" si="1">H4-E4</f>
        <v>-2716</v>
      </c>
      <c r="J4" s="54">
        <f>I4/H4</f>
        <v>-6.7005476883603893E-2</v>
      </c>
      <c r="K4" s="24" t="s">
        <v>492</v>
      </c>
    </row>
    <row r="5" spans="1:15" x14ac:dyDescent="0.25">
      <c r="A5" s="2" t="s">
        <v>255</v>
      </c>
      <c r="B5" t="s">
        <v>197</v>
      </c>
      <c r="C5" s="3">
        <v>2745.4</v>
      </c>
      <c r="D5" s="3">
        <v>2837.93</v>
      </c>
      <c r="E5" s="20">
        <v>3405</v>
      </c>
      <c r="F5" s="3">
        <v>1862.46</v>
      </c>
      <c r="G5" s="12">
        <f t="shared" si="0"/>
        <v>0.54697797356828193</v>
      </c>
      <c r="H5" s="3">
        <v>3255</v>
      </c>
      <c r="I5" s="3">
        <f t="shared" si="1"/>
        <v>-150</v>
      </c>
      <c r="J5" s="54">
        <f t="shared" ref="J5:J12" si="2">I5/H5</f>
        <v>-4.6082949308755762E-2</v>
      </c>
    </row>
    <row r="6" spans="1:15" x14ac:dyDescent="0.25">
      <c r="A6" s="2" t="s">
        <v>256</v>
      </c>
      <c r="B6" t="s">
        <v>165</v>
      </c>
      <c r="C6" s="3">
        <v>1286.03</v>
      </c>
      <c r="D6" s="3">
        <v>1198.32</v>
      </c>
      <c r="E6" s="20">
        <v>1400</v>
      </c>
      <c r="F6" s="3">
        <v>802.95</v>
      </c>
      <c r="G6" s="12">
        <f t="shared" si="0"/>
        <v>0.57353571428571437</v>
      </c>
      <c r="H6" s="3">
        <v>2096</v>
      </c>
      <c r="I6" s="3">
        <f t="shared" si="1"/>
        <v>696</v>
      </c>
      <c r="J6" s="54">
        <f t="shared" si="2"/>
        <v>0.33206106870229007</v>
      </c>
    </row>
    <row r="7" spans="1:15" x14ac:dyDescent="0.25">
      <c r="A7" s="2" t="s">
        <v>257</v>
      </c>
      <c r="B7" t="s">
        <v>167</v>
      </c>
      <c r="C7" s="3">
        <v>4277.83</v>
      </c>
      <c r="D7" s="3">
        <v>6969.84</v>
      </c>
      <c r="E7" s="20">
        <v>7245</v>
      </c>
      <c r="F7" s="3">
        <v>4069.22</v>
      </c>
      <c r="G7" s="12">
        <f t="shared" si="0"/>
        <v>0.56165907522429259</v>
      </c>
      <c r="H7" s="3">
        <v>7458</v>
      </c>
      <c r="I7" s="3">
        <f t="shared" si="1"/>
        <v>213</v>
      </c>
      <c r="J7" s="54">
        <f t="shared" si="2"/>
        <v>2.8559935639581657E-2</v>
      </c>
    </row>
    <row r="8" spans="1:15" x14ac:dyDescent="0.25">
      <c r="A8" s="2" t="s">
        <v>258</v>
      </c>
      <c r="B8" t="s">
        <v>169</v>
      </c>
      <c r="C8" s="3">
        <v>0</v>
      </c>
      <c r="D8" s="3">
        <v>362.45</v>
      </c>
      <c r="E8" s="20">
        <v>850</v>
      </c>
      <c r="F8" s="3">
        <v>649.69000000000005</v>
      </c>
      <c r="G8" s="12">
        <f t="shared" si="0"/>
        <v>0.7643411764705883</v>
      </c>
      <c r="H8" s="3">
        <f t="shared" ref="H8:H16" si="3">E8</f>
        <v>850</v>
      </c>
      <c r="I8" s="3">
        <f t="shared" si="1"/>
        <v>0</v>
      </c>
      <c r="J8" s="54"/>
    </row>
    <row r="9" spans="1:15" x14ac:dyDescent="0.25">
      <c r="A9" s="2" t="s">
        <v>259</v>
      </c>
      <c r="B9" t="s">
        <v>171</v>
      </c>
      <c r="C9" s="3">
        <v>350</v>
      </c>
      <c r="D9" s="3">
        <v>365</v>
      </c>
      <c r="E9" s="20">
        <v>400</v>
      </c>
      <c r="F9" s="3">
        <v>136.9</v>
      </c>
      <c r="G9" s="12">
        <f t="shared" si="0"/>
        <v>0.34225</v>
      </c>
      <c r="H9" s="3">
        <v>300</v>
      </c>
      <c r="I9" s="3">
        <f t="shared" si="1"/>
        <v>-100</v>
      </c>
      <c r="J9" s="54"/>
    </row>
    <row r="10" spans="1:15" x14ac:dyDescent="0.25">
      <c r="A10" s="2" t="s">
        <v>260</v>
      </c>
      <c r="B10" t="s">
        <v>175</v>
      </c>
      <c r="C10" s="3">
        <v>2610</v>
      </c>
      <c r="D10" s="3">
        <v>3029.99</v>
      </c>
      <c r="E10" s="20">
        <v>2700</v>
      </c>
      <c r="F10" s="3">
        <v>2610</v>
      </c>
      <c r="G10" s="12">
        <f t="shared" si="0"/>
        <v>0.96666666666666667</v>
      </c>
      <c r="H10" s="13">
        <f t="shared" si="3"/>
        <v>2700</v>
      </c>
      <c r="I10" s="3">
        <f t="shared" si="1"/>
        <v>0</v>
      </c>
      <c r="J10" s="54"/>
    </row>
    <row r="11" spans="1:15" x14ac:dyDescent="0.25">
      <c r="A11" s="2" t="s">
        <v>261</v>
      </c>
      <c r="B11" t="s">
        <v>179</v>
      </c>
      <c r="C11" s="3">
        <v>51.96</v>
      </c>
      <c r="D11" s="3">
        <v>99.55</v>
      </c>
      <c r="E11" s="20">
        <v>102</v>
      </c>
      <c r="F11" s="3">
        <v>69.430000000000007</v>
      </c>
      <c r="G11" s="12">
        <f t="shared" si="0"/>
        <v>0.68068627450980401</v>
      </c>
      <c r="H11" s="3">
        <v>100</v>
      </c>
      <c r="I11" s="3">
        <f t="shared" si="1"/>
        <v>-2</v>
      </c>
      <c r="J11" s="54">
        <f t="shared" si="2"/>
        <v>-0.02</v>
      </c>
    </row>
    <row r="12" spans="1:15" x14ac:dyDescent="0.25">
      <c r="A12" s="2" t="s">
        <v>262</v>
      </c>
      <c r="B12" t="s">
        <v>263</v>
      </c>
      <c r="C12" s="3">
        <v>968.79</v>
      </c>
      <c r="D12" s="3">
        <v>1784.64</v>
      </c>
      <c r="E12" s="20">
        <v>2500</v>
      </c>
      <c r="F12" s="3">
        <v>2120.58</v>
      </c>
      <c r="G12" s="12">
        <f t="shared" si="0"/>
        <v>0.84823199999999999</v>
      </c>
      <c r="H12" s="3">
        <v>5000</v>
      </c>
      <c r="I12" s="3">
        <f t="shared" si="1"/>
        <v>2500</v>
      </c>
      <c r="J12" s="54">
        <f t="shared" si="2"/>
        <v>0.5</v>
      </c>
    </row>
    <row r="13" spans="1:15" x14ac:dyDescent="0.25">
      <c r="A13" s="2" t="s">
        <v>264</v>
      </c>
      <c r="B13" t="s">
        <v>265</v>
      </c>
      <c r="C13" s="3">
        <v>0</v>
      </c>
      <c r="D13" s="3">
        <v>0</v>
      </c>
      <c r="E13" s="20">
        <v>200</v>
      </c>
      <c r="F13" s="3">
        <v>0</v>
      </c>
      <c r="G13" s="12">
        <f t="shared" si="0"/>
        <v>0</v>
      </c>
      <c r="H13" s="3">
        <f t="shared" si="3"/>
        <v>200</v>
      </c>
      <c r="I13" s="3">
        <f t="shared" si="1"/>
        <v>0</v>
      </c>
      <c r="J13" s="54"/>
    </row>
    <row r="14" spans="1:15" x14ac:dyDescent="0.25">
      <c r="A14" s="2" t="s">
        <v>266</v>
      </c>
      <c r="B14" t="s">
        <v>187</v>
      </c>
      <c r="C14" s="3">
        <v>738</v>
      </c>
      <c r="D14" s="3">
        <v>1492.35</v>
      </c>
      <c r="E14" s="20">
        <v>2000</v>
      </c>
      <c r="F14" s="3">
        <v>1280.3699999999999</v>
      </c>
      <c r="G14" s="12">
        <f t="shared" si="0"/>
        <v>0.64018499999999989</v>
      </c>
      <c r="H14" s="3">
        <v>1500</v>
      </c>
      <c r="I14" s="3">
        <f t="shared" si="1"/>
        <v>-500</v>
      </c>
      <c r="J14" s="54"/>
    </row>
    <row r="15" spans="1:15" x14ac:dyDescent="0.25">
      <c r="A15" s="2" t="s">
        <v>267</v>
      </c>
      <c r="B15" t="s">
        <v>268</v>
      </c>
      <c r="C15" s="3">
        <v>252</v>
      </c>
      <c r="D15" s="3">
        <v>450</v>
      </c>
      <c r="E15" s="20">
        <v>750</v>
      </c>
      <c r="F15" s="3">
        <v>204</v>
      </c>
      <c r="G15" s="12">
        <f t="shared" si="0"/>
        <v>0.27200000000000002</v>
      </c>
      <c r="H15" s="3">
        <f t="shared" si="3"/>
        <v>750</v>
      </c>
      <c r="I15" s="3">
        <f t="shared" si="1"/>
        <v>0</v>
      </c>
      <c r="J15" s="54"/>
    </row>
    <row r="16" spans="1:15" x14ac:dyDescent="0.25">
      <c r="A16" s="14" t="s">
        <v>269</v>
      </c>
      <c r="B16" s="15" t="s">
        <v>270</v>
      </c>
      <c r="C16" s="16">
        <v>33477.03</v>
      </c>
      <c r="D16" s="16">
        <v>62419.41</v>
      </c>
      <c r="E16" s="23">
        <v>62000</v>
      </c>
      <c r="F16" s="16">
        <v>30301.52</v>
      </c>
      <c r="G16" s="17">
        <f t="shared" si="0"/>
        <v>0.4887341935483871</v>
      </c>
      <c r="H16" s="16">
        <f t="shared" si="3"/>
        <v>62000</v>
      </c>
      <c r="I16" s="16">
        <f t="shared" si="1"/>
        <v>0</v>
      </c>
      <c r="J16" s="54"/>
    </row>
    <row r="17" spans="1:10" x14ac:dyDescent="0.25">
      <c r="A17" s="2"/>
      <c r="C17" s="20">
        <f t="shared" ref="C17:D17" si="4">SUM(C4:C16)</f>
        <v>86993.790000000008</v>
      </c>
      <c r="D17" s="20">
        <f t="shared" si="4"/>
        <v>123474.26</v>
      </c>
      <c r="E17" s="20">
        <f>SUM(E4:E16)</f>
        <v>126802</v>
      </c>
      <c r="F17" s="20">
        <f t="shared" ref="F17:I17" si="5">SUM(F4:F16)</f>
        <v>71475.350000000006</v>
      </c>
      <c r="G17" s="20" t="s">
        <v>490</v>
      </c>
      <c r="H17" s="20">
        <f t="shared" si="5"/>
        <v>126743</v>
      </c>
      <c r="I17" s="20">
        <f t="shared" si="5"/>
        <v>-59</v>
      </c>
      <c r="J17" s="20"/>
    </row>
    <row r="18" spans="1:10" x14ac:dyDescent="0.25">
      <c r="A18" s="2"/>
      <c r="G18" s="12"/>
    </row>
    <row r="19" spans="1:10" x14ac:dyDescent="0.25">
      <c r="A19" s="2"/>
      <c r="G19" s="12"/>
    </row>
    <row r="20" spans="1:10" x14ac:dyDescent="0.25">
      <c r="A20" s="2"/>
      <c r="G20" s="12"/>
    </row>
    <row r="21" spans="1:10" x14ac:dyDescent="0.25">
      <c r="A21" s="2"/>
      <c r="G21" s="12"/>
    </row>
    <row r="22" spans="1:10" x14ac:dyDescent="0.25">
      <c r="A22" s="2"/>
      <c r="G22" s="12"/>
    </row>
    <row r="23" spans="1:10" x14ac:dyDescent="0.25">
      <c r="A23" s="2"/>
      <c r="G23" s="12"/>
    </row>
    <row r="24" spans="1:10" x14ac:dyDescent="0.25">
      <c r="A24" s="2"/>
      <c r="G24" s="12"/>
    </row>
    <row r="25" spans="1:10" x14ac:dyDescent="0.25">
      <c r="A25" s="2"/>
      <c r="G25" s="12"/>
    </row>
    <row r="26" spans="1:10" x14ac:dyDescent="0.25">
      <c r="A26" s="2"/>
      <c r="G26" s="12"/>
    </row>
    <row r="27" spans="1:10" x14ac:dyDescent="0.25">
      <c r="A27" s="2"/>
      <c r="G27" s="12"/>
    </row>
    <row r="28" spans="1:10" x14ac:dyDescent="0.25">
      <c r="A28" s="2"/>
      <c r="G28" s="12"/>
    </row>
    <row r="29" spans="1:10" x14ac:dyDescent="0.25">
      <c r="A29" s="2"/>
      <c r="G29" s="12"/>
    </row>
    <row r="30" spans="1:10" x14ac:dyDescent="0.25">
      <c r="A30" s="2"/>
      <c r="G30" s="12"/>
    </row>
    <row r="31" spans="1:10" x14ac:dyDescent="0.25">
      <c r="A31" s="2"/>
      <c r="G31" s="12"/>
    </row>
    <row r="32" spans="1:10" x14ac:dyDescent="0.25">
      <c r="A32" s="2"/>
      <c r="G32" s="12"/>
    </row>
    <row r="33" spans="1:7" x14ac:dyDescent="0.25">
      <c r="A33" s="2"/>
      <c r="G33" s="12"/>
    </row>
    <row r="34" spans="1:7" x14ac:dyDescent="0.25">
      <c r="A34" s="2"/>
      <c r="G34" s="12"/>
    </row>
    <row r="35" spans="1:7" x14ac:dyDescent="0.25">
      <c r="A35" s="2"/>
      <c r="G35" s="12"/>
    </row>
    <row r="36" spans="1:7" x14ac:dyDescent="0.25">
      <c r="A36" s="2"/>
      <c r="G36" s="12"/>
    </row>
    <row r="37" spans="1:7" x14ac:dyDescent="0.25">
      <c r="A37" s="2"/>
      <c r="G37" s="12"/>
    </row>
    <row r="38" spans="1:7" x14ac:dyDescent="0.25">
      <c r="A38" s="2"/>
      <c r="G38" s="12"/>
    </row>
    <row r="39" spans="1:7" x14ac:dyDescent="0.25">
      <c r="A39" s="2"/>
      <c r="G39" s="12"/>
    </row>
    <row r="40" spans="1:7" x14ac:dyDescent="0.25">
      <c r="A40" s="2"/>
      <c r="G40" s="12"/>
    </row>
    <row r="41" spans="1:7" x14ac:dyDescent="0.25">
      <c r="A41" s="2"/>
      <c r="G41" s="12"/>
    </row>
    <row r="42" spans="1:7" x14ac:dyDescent="0.25">
      <c r="A42" s="2"/>
      <c r="G42" s="12"/>
    </row>
    <row r="43" spans="1:7" x14ac:dyDescent="0.25">
      <c r="A43" s="2"/>
      <c r="G43" s="12"/>
    </row>
    <row r="44" spans="1:7" x14ac:dyDescent="0.25">
      <c r="A44" s="2"/>
      <c r="G44" s="12"/>
    </row>
    <row r="45" spans="1:7" x14ac:dyDescent="0.25">
      <c r="A45" s="2"/>
      <c r="G45" s="12"/>
    </row>
    <row r="46" spans="1:7" x14ac:dyDescent="0.25">
      <c r="A46" s="2"/>
      <c r="G46" s="12"/>
    </row>
    <row r="47" spans="1:7" x14ac:dyDescent="0.25">
      <c r="A47" s="2"/>
      <c r="G47" s="12"/>
    </row>
    <row r="48" spans="1:7" x14ac:dyDescent="0.25">
      <c r="A48" s="2"/>
      <c r="G48" s="12"/>
    </row>
    <row r="49" spans="1:7" x14ac:dyDescent="0.25">
      <c r="A49" s="2"/>
      <c r="G49" s="12"/>
    </row>
    <row r="50" spans="1:7" x14ac:dyDescent="0.25">
      <c r="A50" s="2"/>
      <c r="G50" s="12"/>
    </row>
    <row r="51" spans="1:7" x14ac:dyDescent="0.25">
      <c r="A51" s="2"/>
      <c r="G51" s="12"/>
    </row>
    <row r="52" spans="1:7" x14ac:dyDescent="0.25">
      <c r="A52" s="2"/>
      <c r="G52" s="12"/>
    </row>
    <row r="53" spans="1:7" x14ac:dyDescent="0.25">
      <c r="A53" s="2"/>
      <c r="G53" s="12"/>
    </row>
    <row r="54" spans="1:7" x14ac:dyDescent="0.25">
      <c r="A54" s="2"/>
      <c r="G54" s="12"/>
    </row>
    <row r="55" spans="1:7" x14ac:dyDescent="0.25">
      <c r="A55" s="2"/>
      <c r="G55" s="12"/>
    </row>
    <row r="56" spans="1:7" x14ac:dyDescent="0.25">
      <c r="A56" s="2"/>
      <c r="G56" s="12"/>
    </row>
    <row r="57" spans="1:7" x14ac:dyDescent="0.25">
      <c r="A57" s="2"/>
      <c r="G57" s="12"/>
    </row>
    <row r="58" spans="1:7" x14ac:dyDescent="0.25">
      <c r="A58" s="2"/>
      <c r="G58" s="12"/>
    </row>
    <row r="59" spans="1:7" x14ac:dyDescent="0.25">
      <c r="A59" s="2"/>
      <c r="G59" s="12"/>
    </row>
    <row r="60" spans="1:7" x14ac:dyDescent="0.25">
      <c r="A60" s="2"/>
      <c r="G60" s="12"/>
    </row>
    <row r="61" spans="1:7" x14ac:dyDescent="0.25">
      <c r="A61" s="2"/>
      <c r="G61" s="12"/>
    </row>
    <row r="62" spans="1:7" x14ac:dyDescent="0.25">
      <c r="A62" s="2"/>
      <c r="G62" s="12"/>
    </row>
    <row r="63" spans="1:7" x14ac:dyDescent="0.25">
      <c r="A63" s="2"/>
      <c r="G63" s="12"/>
    </row>
    <row r="64" spans="1:7" x14ac:dyDescent="0.25">
      <c r="A64" s="2"/>
      <c r="G64" s="12"/>
    </row>
    <row r="65" spans="1:7" x14ac:dyDescent="0.25">
      <c r="A65" s="2"/>
      <c r="G65" s="12"/>
    </row>
    <row r="66" spans="1:7" x14ac:dyDescent="0.25">
      <c r="A66" s="2"/>
      <c r="G66" s="12"/>
    </row>
    <row r="67" spans="1:7" x14ac:dyDescent="0.25">
      <c r="A67" s="2"/>
      <c r="G67" s="12"/>
    </row>
    <row r="68" spans="1:7" x14ac:dyDescent="0.25">
      <c r="A68" s="2"/>
      <c r="G68" s="12"/>
    </row>
    <row r="69" spans="1:7" x14ac:dyDescent="0.25">
      <c r="A69" s="2"/>
      <c r="G69" s="12"/>
    </row>
    <row r="70" spans="1:7" x14ac:dyDescent="0.25">
      <c r="A70" s="2"/>
      <c r="G70" s="12"/>
    </row>
    <row r="71" spans="1:7" x14ac:dyDescent="0.25">
      <c r="A71" s="2"/>
      <c r="G71" s="12"/>
    </row>
    <row r="72" spans="1:7" x14ac:dyDescent="0.25">
      <c r="A72" s="2"/>
      <c r="G72" s="12"/>
    </row>
    <row r="73" spans="1:7" x14ac:dyDescent="0.25">
      <c r="A73" s="2"/>
      <c r="G73" s="12"/>
    </row>
    <row r="74" spans="1:7" x14ac:dyDescent="0.25">
      <c r="A74" s="2"/>
      <c r="G74" s="12"/>
    </row>
    <row r="75" spans="1:7" x14ac:dyDescent="0.25">
      <c r="A75" s="2"/>
      <c r="G75" s="12"/>
    </row>
    <row r="76" spans="1:7" x14ac:dyDescent="0.25">
      <c r="A76" s="2"/>
      <c r="G76" s="12"/>
    </row>
    <row r="77" spans="1:7" x14ac:dyDescent="0.25">
      <c r="A77" s="2"/>
      <c r="G77" s="12"/>
    </row>
    <row r="78" spans="1:7" x14ac:dyDescent="0.25">
      <c r="A78" s="2"/>
      <c r="G78" s="12"/>
    </row>
    <row r="79" spans="1:7" x14ac:dyDescent="0.25">
      <c r="A79" s="2"/>
      <c r="G79" s="12"/>
    </row>
    <row r="80" spans="1:7" x14ac:dyDescent="0.25">
      <c r="A80" s="2"/>
      <c r="G80" s="12"/>
    </row>
    <row r="81" spans="1:7" x14ac:dyDescent="0.25">
      <c r="A81" s="2"/>
      <c r="G81" s="12"/>
    </row>
    <row r="82" spans="1:7" x14ac:dyDescent="0.25">
      <c r="A82" s="2"/>
      <c r="G82" s="12"/>
    </row>
    <row r="83" spans="1:7" x14ac:dyDescent="0.25">
      <c r="A83" s="2"/>
      <c r="G83" s="12"/>
    </row>
    <row r="84" spans="1:7" x14ac:dyDescent="0.25">
      <c r="A84" s="2"/>
      <c r="G84" s="12"/>
    </row>
    <row r="85" spans="1:7" x14ac:dyDescent="0.25">
      <c r="A85" s="2"/>
      <c r="G85" s="12"/>
    </row>
    <row r="86" spans="1:7" x14ac:dyDescent="0.25">
      <c r="A86" s="2"/>
      <c r="G86" s="12"/>
    </row>
    <row r="87" spans="1:7" x14ac:dyDescent="0.25">
      <c r="A87" s="2"/>
      <c r="G87" s="12"/>
    </row>
    <row r="88" spans="1:7" x14ac:dyDescent="0.25">
      <c r="A88" s="2"/>
      <c r="G88" s="12"/>
    </row>
    <row r="89" spans="1:7" x14ac:dyDescent="0.25">
      <c r="A89" s="2"/>
      <c r="G89" s="12"/>
    </row>
    <row r="90" spans="1:7" x14ac:dyDescent="0.25">
      <c r="A90" s="2"/>
      <c r="G90" s="12"/>
    </row>
    <row r="91" spans="1:7" x14ac:dyDescent="0.25">
      <c r="A91" s="2"/>
      <c r="G91" s="12"/>
    </row>
    <row r="92" spans="1:7" x14ac:dyDescent="0.25">
      <c r="A92" s="2"/>
      <c r="G92" s="12"/>
    </row>
    <row r="93" spans="1:7" x14ac:dyDescent="0.25">
      <c r="A93" s="2"/>
      <c r="G93" s="12"/>
    </row>
    <row r="94" spans="1:7" x14ac:dyDescent="0.25">
      <c r="A94" s="2"/>
      <c r="G94" s="12"/>
    </row>
    <row r="95" spans="1:7" x14ac:dyDescent="0.25">
      <c r="A95" s="2"/>
      <c r="G95" s="12"/>
    </row>
    <row r="96" spans="1:7" x14ac:dyDescent="0.25">
      <c r="A96" s="2"/>
      <c r="G96" s="12"/>
    </row>
    <row r="97" spans="1:7" x14ac:dyDescent="0.25">
      <c r="A97" s="2"/>
      <c r="G97" s="12"/>
    </row>
    <row r="98" spans="1:7" x14ac:dyDescent="0.25">
      <c r="A98" s="2"/>
      <c r="G98" s="12"/>
    </row>
    <row r="99" spans="1:7" x14ac:dyDescent="0.25">
      <c r="A99" s="2"/>
      <c r="G99" s="12"/>
    </row>
    <row r="100" spans="1:7" x14ac:dyDescent="0.25">
      <c r="A100" s="2"/>
      <c r="G100" s="12"/>
    </row>
    <row r="101" spans="1:7" x14ac:dyDescent="0.25">
      <c r="A101" s="2"/>
      <c r="G101" s="12"/>
    </row>
    <row r="102" spans="1:7" x14ac:dyDescent="0.25">
      <c r="A102" s="2"/>
      <c r="G102" s="12"/>
    </row>
    <row r="103" spans="1:7" x14ac:dyDescent="0.25">
      <c r="A103" s="2"/>
      <c r="G103" s="12"/>
    </row>
    <row r="104" spans="1:7" x14ac:dyDescent="0.25">
      <c r="A104" s="2"/>
      <c r="G104" s="12"/>
    </row>
    <row r="105" spans="1:7" x14ac:dyDescent="0.25">
      <c r="A105" s="2"/>
      <c r="G105" s="12"/>
    </row>
    <row r="106" spans="1:7" x14ac:dyDescent="0.25">
      <c r="A106" s="2"/>
      <c r="G106" s="12"/>
    </row>
    <row r="107" spans="1:7" x14ac:dyDescent="0.25">
      <c r="A107" s="2"/>
      <c r="G107" s="12"/>
    </row>
    <row r="108" spans="1:7" x14ac:dyDescent="0.25">
      <c r="A108" s="2"/>
      <c r="G108" s="12"/>
    </row>
    <row r="109" spans="1:7" x14ac:dyDescent="0.25">
      <c r="A109" s="2"/>
      <c r="G109" s="12"/>
    </row>
    <row r="110" spans="1:7" x14ac:dyDescent="0.25">
      <c r="A110" s="2"/>
      <c r="G110" s="12"/>
    </row>
    <row r="111" spans="1:7" x14ac:dyDescent="0.25">
      <c r="A111" s="2"/>
      <c r="G111" s="12"/>
    </row>
    <row r="112" spans="1:7" x14ac:dyDescent="0.25">
      <c r="A112" s="2"/>
      <c r="G112" s="12"/>
    </row>
    <row r="113" spans="1:7" x14ac:dyDescent="0.25">
      <c r="A113" s="2"/>
      <c r="G113" s="12"/>
    </row>
    <row r="114" spans="1:7" x14ac:dyDescent="0.25">
      <c r="A114" s="2"/>
      <c r="G114" s="12"/>
    </row>
    <row r="115" spans="1:7" x14ac:dyDescent="0.25">
      <c r="A115" s="2"/>
      <c r="G115" s="12"/>
    </row>
    <row r="116" spans="1:7" x14ac:dyDescent="0.25">
      <c r="A116" s="2"/>
      <c r="G116" s="12"/>
    </row>
    <row r="117" spans="1:7" x14ac:dyDescent="0.25">
      <c r="A117" s="2"/>
      <c r="G117" s="12"/>
    </row>
    <row r="118" spans="1:7" x14ac:dyDescent="0.25">
      <c r="A118" s="2"/>
      <c r="G118" s="12"/>
    </row>
    <row r="119" spans="1:7" x14ac:dyDescent="0.25">
      <c r="A119" s="2"/>
      <c r="G119" s="12"/>
    </row>
    <row r="120" spans="1:7" x14ac:dyDescent="0.25">
      <c r="A120" s="2"/>
      <c r="G120" s="12"/>
    </row>
    <row r="121" spans="1:7" x14ac:dyDescent="0.25">
      <c r="A121" s="2"/>
      <c r="G121" s="12"/>
    </row>
    <row r="122" spans="1:7" x14ac:dyDescent="0.25">
      <c r="A122" s="2"/>
      <c r="G122" s="12"/>
    </row>
    <row r="123" spans="1:7" x14ac:dyDescent="0.25">
      <c r="A123" s="2"/>
      <c r="G123" s="12"/>
    </row>
    <row r="124" spans="1:7" x14ac:dyDescent="0.25">
      <c r="A124" s="2"/>
      <c r="G124" s="12"/>
    </row>
    <row r="125" spans="1:7" x14ac:dyDescent="0.25">
      <c r="A125" s="2"/>
      <c r="G125" s="12"/>
    </row>
    <row r="126" spans="1:7" x14ac:dyDescent="0.25">
      <c r="A126" s="2"/>
      <c r="G126" s="12"/>
    </row>
    <row r="127" spans="1:7" x14ac:dyDescent="0.25">
      <c r="A127" s="2"/>
      <c r="G127" s="12"/>
    </row>
    <row r="128" spans="1:7" x14ac:dyDescent="0.25">
      <c r="A128" s="2"/>
      <c r="G128" s="12"/>
    </row>
    <row r="129" spans="1:7" x14ac:dyDescent="0.25">
      <c r="A129" s="2"/>
      <c r="G129" s="12"/>
    </row>
    <row r="130" spans="1:7" x14ac:dyDescent="0.25">
      <c r="A130" s="2"/>
      <c r="G130" s="12"/>
    </row>
    <row r="131" spans="1:7" x14ac:dyDescent="0.25">
      <c r="A131" s="2"/>
      <c r="G131" s="12"/>
    </row>
    <row r="132" spans="1:7" x14ac:dyDescent="0.25">
      <c r="A132" s="2"/>
      <c r="G132" s="12"/>
    </row>
    <row r="133" spans="1:7" x14ac:dyDescent="0.25">
      <c r="A133" s="2"/>
      <c r="G133" s="12"/>
    </row>
    <row r="134" spans="1:7" x14ac:dyDescent="0.25">
      <c r="A134" s="2"/>
      <c r="G134" s="12"/>
    </row>
    <row r="135" spans="1:7" x14ac:dyDescent="0.25">
      <c r="A135" s="2"/>
      <c r="G135" s="12"/>
    </row>
    <row r="136" spans="1:7" x14ac:dyDescent="0.25">
      <c r="A136" s="2"/>
      <c r="G136" s="12"/>
    </row>
    <row r="137" spans="1:7" x14ac:dyDescent="0.25">
      <c r="A137" s="2"/>
      <c r="G137" s="12"/>
    </row>
    <row r="138" spans="1:7" x14ac:dyDescent="0.25">
      <c r="A138" s="2"/>
      <c r="G138" s="12"/>
    </row>
    <row r="139" spans="1:7" x14ac:dyDescent="0.25">
      <c r="A139" s="2"/>
      <c r="G139" s="12"/>
    </row>
    <row r="140" spans="1:7" x14ac:dyDescent="0.25">
      <c r="A140" s="2"/>
      <c r="G140" s="12"/>
    </row>
    <row r="141" spans="1:7" x14ac:dyDescent="0.25">
      <c r="A141" s="2"/>
      <c r="G141" s="12"/>
    </row>
    <row r="142" spans="1:7" x14ac:dyDescent="0.25">
      <c r="A142" s="2"/>
      <c r="G142" s="12"/>
    </row>
    <row r="143" spans="1:7" x14ac:dyDescent="0.25">
      <c r="A143" s="2"/>
      <c r="G143" s="12"/>
    </row>
    <row r="144" spans="1:7" x14ac:dyDescent="0.25">
      <c r="A144" s="2"/>
      <c r="G144" s="12"/>
    </row>
    <row r="145" spans="1:7" x14ac:dyDescent="0.25">
      <c r="A145" s="2"/>
      <c r="G145" s="12"/>
    </row>
    <row r="146" spans="1:7" x14ac:dyDescent="0.25">
      <c r="A146" s="2"/>
      <c r="G146" s="12"/>
    </row>
    <row r="147" spans="1:7" x14ac:dyDescent="0.25">
      <c r="A147" s="2"/>
      <c r="G147" s="12"/>
    </row>
    <row r="148" spans="1:7" x14ac:dyDescent="0.25">
      <c r="A148" s="2"/>
      <c r="G148" s="12"/>
    </row>
    <row r="149" spans="1:7" x14ac:dyDescent="0.25">
      <c r="A149" s="2"/>
      <c r="G149" s="12"/>
    </row>
    <row r="150" spans="1:7" x14ac:dyDescent="0.25">
      <c r="A150" s="2"/>
      <c r="G150" s="12"/>
    </row>
    <row r="151" spans="1:7" x14ac:dyDescent="0.25">
      <c r="A151" s="2"/>
      <c r="G151" s="12"/>
    </row>
    <row r="152" spans="1:7" x14ac:dyDescent="0.25">
      <c r="A152" s="2"/>
      <c r="G152" s="12"/>
    </row>
    <row r="153" spans="1:7" x14ac:dyDescent="0.25">
      <c r="A153" s="2"/>
      <c r="G153" s="12"/>
    </row>
    <row r="154" spans="1:7" x14ac:dyDescent="0.25">
      <c r="A154" s="2"/>
      <c r="G154" s="12"/>
    </row>
    <row r="155" spans="1:7" x14ac:dyDescent="0.25">
      <c r="A155" s="2"/>
      <c r="G155" s="12"/>
    </row>
    <row r="156" spans="1:7" x14ac:dyDescent="0.25">
      <c r="A156" s="2"/>
      <c r="G156" s="12"/>
    </row>
    <row r="157" spans="1:7" x14ac:dyDescent="0.25">
      <c r="A157" s="2"/>
      <c r="G157" s="12"/>
    </row>
    <row r="158" spans="1:7" x14ac:dyDescent="0.25">
      <c r="A158" s="2"/>
      <c r="G158" s="12"/>
    </row>
    <row r="159" spans="1:7" x14ac:dyDescent="0.25">
      <c r="A159" s="2"/>
      <c r="G159" s="12"/>
    </row>
    <row r="160" spans="1:7" x14ac:dyDescent="0.25">
      <c r="A160" s="2"/>
      <c r="G160" s="12"/>
    </row>
    <row r="161" spans="1:7" x14ac:dyDescent="0.25">
      <c r="A161" s="2"/>
      <c r="G161" s="12"/>
    </row>
    <row r="162" spans="1:7" x14ac:dyDescent="0.25">
      <c r="A162" s="2"/>
      <c r="G162" s="12"/>
    </row>
    <row r="163" spans="1:7" x14ac:dyDescent="0.25">
      <c r="A163" s="2"/>
      <c r="G163" s="12"/>
    </row>
    <row r="164" spans="1:7" x14ac:dyDescent="0.25">
      <c r="A164" s="2"/>
      <c r="G164" s="12"/>
    </row>
    <row r="165" spans="1:7" x14ac:dyDescent="0.25">
      <c r="A165" s="2"/>
      <c r="G165" s="12"/>
    </row>
    <row r="166" spans="1:7" x14ac:dyDescent="0.25">
      <c r="A166" s="2"/>
      <c r="G166" s="12"/>
    </row>
    <row r="167" spans="1:7" x14ac:dyDescent="0.25">
      <c r="A167" s="2"/>
      <c r="G167" s="12"/>
    </row>
    <row r="168" spans="1:7" x14ac:dyDescent="0.25">
      <c r="A168" s="2"/>
      <c r="G168" s="12"/>
    </row>
    <row r="169" spans="1:7" x14ac:dyDescent="0.25">
      <c r="A169" s="2"/>
      <c r="G169" s="12"/>
    </row>
    <row r="170" spans="1:7" x14ac:dyDescent="0.25">
      <c r="A170" s="2"/>
      <c r="G170" s="12"/>
    </row>
    <row r="171" spans="1:7" x14ac:dyDescent="0.25">
      <c r="A171" s="2"/>
      <c r="G171" s="12"/>
    </row>
    <row r="172" spans="1:7" x14ac:dyDescent="0.25">
      <c r="A172" s="2"/>
      <c r="G172" s="12"/>
    </row>
    <row r="173" spans="1:7" x14ac:dyDescent="0.25">
      <c r="A173" s="2"/>
      <c r="G173" s="12"/>
    </row>
    <row r="174" spans="1:7" x14ac:dyDescent="0.25">
      <c r="A174" s="2"/>
      <c r="G174" s="12"/>
    </row>
    <row r="175" spans="1:7" x14ac:dyDescent="0.25">
      <c r="A175" s="2"/>
      <c r="G175" s="12"/>
    </row>
    <row r="176" spans="1:7" x14ac:dyDescent="0.25">
      <c r="A176" s="2"/>
      <c r="G176" s="12"/>
    </row>
    <row r="177" spans="1:7" x14ac:dyDescent="0.25">
      <c r="A177" s="2"/>
      <c r="G177" s="12"/>
    </row>
    <row r="178" spans="1:7" x14ac:dyDescent="0.25">
      <c r="A178" s="2"/>
      <c r="G178" s="12"/>
    </row>
    <row r="179" spans="1:7" x14ac:dyDescent="0.25">
      <c r="A179" s="2"/>
      <c r="G179" s="12"/>
    </row>
    <row r="180" spans="1:7" x14ac:dyDescent="0.25">
      <c r="A180" s="2"/>
      <c r="G180" s="12"/>
    </row>
    <row r="181" spans="1:7" x14ac:dyDescent="0.25">
      <c r="A181" s="2"/>
      <c r="G181" s="12"/>
    </row>
    <row r="182" spans="1:7" x14ac:dyDescent="0.25">
      <c r="A182" s="2"/>
      <c r="G182" s="12"/>
    </row>
    <row r="183" spans="1:7" x14ac:dyDescent="0.25">
      <c r="A183" s="2"/>
      <c r="G183" s="12"/>
    </row>
    <row r="184" spans="1:7" x14ac:dyDescent="0.25">
      <c r="A184" s="2"/>
      <c r="G184" s="12"/>
    </row>
    <row r="185" spans="1:7" x14ac:dyDescent="0.25">
      <c r="A185" s="2"/>
      <c r="G185" s="12"/>
    </row>
    <row r="186" spans="1:7" x14ac:dyDescent="0.25">
      <c r="A186" s="2"/>
      <c r="G186" s="12"/>
    </row>
    <row r="187" spans="1:7" x14ac:dyDescent="0.25">
      <c r="A187" s="2"/>
      <c r="G187" s="12"/>
    </row>
    <row r="188" spans="1:7" x14ac:dyDescent="0.25">
      <c r="A188" s="2"/>
      <c r="G188" s="12"/>
    </row>
    <row r="189" spans="1:7" x14ac:dyDescent="0.25">
      <c r="A189" s="2"/>
      <c r="G189" s="12"/>
    </row>
    <row r="190" spans="1:7" x14ac:dyDescent="0.25">
      <c r="A190" s="2"/>
      <c r="G190" s="12"/>
    </row>
    <row r="200" spans="1:19" s="3" customFormat="1" x14ac:dyDescent="0.25">
      <c r="A200" s="1"/>
      <c r="B200"/>
      <c r="E200" s="20"/>
      <c r="P200"/>
      <c r="Q200"/>
      <c r="R200"/>
      <c r="S200"/>
    </row>
    <row r="201" spans="1:19" s="3" customFormat="1" x14ac:dyDescent="0.25">
      <c r="A201" s="1"/>
      <c r="B201"/>
      <c r="E201" s="20"/>
      <c r="P201"/>
      <c r="Q201"/>
      <c r="R201"/>
      <c r="S201"/>
    </row>
    <row r="202" spans="1:19" s="3" customFormat="1" x14ac:dyDescent="0.25">
      <c r="A202" s="1"/>
      <c r="B202"/>
      <c r="E202" s="20"/>
      <c r="P202"/>
      <c r="Q202"/>
      <c r="R202"/>
      <c r="S202"/>
    </row>
    <row r="203" spans="1:19" s="3" customFormat="1" x14ac:dyDescent="0.25">
      <c r="A203" s="1"/>
      <c r="B203"/>
      <c r="E203" s="20"/>
      <c r="P203"/>
      <c r="Q203"/>
      <c r="R203"/>
      <c r="S203"/>
    </row>
    <row r="204" spans="1:19" s="3" customFormat="1" x14ac:dyDescent="0.25">
      <c r="A204" s="1"/>
      <c r="B204"/>
      <c r="E204" s="20"/>
      <c r="P204"/>
      <c r="Q204"/>
      <c r="R204"/>
      <c r="S204"/>
    </row>
    <row r="205" spans="1:19" s="3" customFormat="1" x14ac:dyDescent="0.25">
      <c r="A205" s="1"/>
      <c r="B205"/>
      <c r="E205" s="20"/>
      <c r="P205"/>
      <c r="Q205"/>
      <c r="R205"/>
      <c r="S205"/>
    </row>
    <row r="206" spans="1:19" s="3" customFormat="1" x14ac:dyDescent="0.25">
      <c r="A206" s="1"/>
      <c r="B206"/>
      <c r="E206" s="20"/>
      <c r="P206"/>
      <c r="Q206"/>
      <c r="R206"/>
      <c r="S206"/>
    </row>
    <row r="207" spans="1:19" s="3" customFormat="1" x14ac:dyDescent="0.25">
      <c r="A207" s="1"/>
      <c r="B207"/>
      <c r="E207" s="20"/>
      <c r="P207"/>
      <c r="Q207"/>
      <c r="R207"/>
      <c r="S207"/>
    </row>
    <row r="208" spans="1:19" s="3" customFormat="1" x14ac:dyDescent="0.25">
      <c r="A208" s="1"/>
      <c r="B208"/>
      <c r="E208" s="20"/>
      <c r="P208"/>
      <c r="Q208"/>
      <c r="R208"/>
      <c r="S208"/>
    </row>
    <row r="209" spans="1:19" s="3" customFormat="1" x14ac:dyDescent="0.25">
      <c r="A209" s="1"/>
      <c r="B209"/>
      <c r="E209" s="20"/>
      <c r="P209"/>
      <c r="Q209"/>
      <c r="R209"/>
      <c r="S209"/>
    </row>
    <row r="210" spans="1:19" s="3" customFormat="1" x14ac:dyDescent="0.25">
      <c r="A210" s="1"/>
      <c r="B210"/>
      <c r="E210" s="20"/>
      <c r="P210"/>
      <c r="Q210"/>
      <c r="R210"/>
      <c r="S210"/>
    </row>
    <row r="211" spans="1:19" s="3" customFormat="1" x14ac:dyDescent="0.25">
      <c r="A211" s="1"/>
      <c r="B211"/>
      <c r="E211" s="20"/>
      <c r="P211"/>
      <c r="Q211"/>
      <c r="R211"/>
      <c r="S211"/>
    </row>
    <row r="212" spans="1:19" s="3" customFormat="1" x14ac:dyDescent="0.25">
      <c r="A212" s="1"/>
      <c r="B212"/>
      <c r="E212" s="20"/>
      <c r="P212"/>
      <c r="Q212"/>
      <c r="R212"/>
      <c r="S212"/>
    </row>
    <row r="213" spans="1:19" s="3" customFormat="1" x14ac:dyDescent="0.25">
      <c r="A213" s="1"/>
      <c r="B213"/>
      <c r="E213" s="20"/>
      <c r="P213"/>
      <c r="Q213"/>
      <c r="R213"/>
      <c r="S213"/>
    </row>
    <row r="214" spans="1:19" s="3" customFormat="1" x14ac:dyDescent="0.25">
      <c r="A214" s="1"/>
      <c r="B214"/>
      <c r="E214" s="20"/>
      <c r="P214"/>
      <c r="Q214"/>
      <c r="R214"/>
      <c r="S214"/>
    </row>
    <row r="215" spans="1:19" s="3" customFormat="1" x14ac:dyDescent="0.25">
      <c r="A215" s="1"/>
      <c r="B215"/>
      <c r="E215" s="20"/>
      <c r="P215"/>
      <c r="Q215"/>
      <c r="R215"/>
      <c r="S215"/>
    </row>
    <row r="216" spans="1:19" s="3" customFormat="1" x14ac:dyDescent="0.25">
      <c r="A216" s="1"/>
      <c r="B216"/>
      <c r="E216" s="20"/>
      <c r="P216"/>
      <c r="Q216"/>
      <c r="R216"/>
      <c r="S216"/>
    </row>
    <row r="217" spans="1:19" s="3" customFormat="1" x14ac:dyDescent="0.25">
      <c r="A217" s="1"/>
      <c r="B217"/>
      <c r="E217" s="20"/>
      <c r="P217"/>
      <c r="Q217"/>
      <c r="R217"/>
      <c r="S217"/>
    </row>
    <row r="218" spans="1:19" s="3" customFormat="1" x14ac:dyDescent="0.25">
      <c r="A218" s="1"/>
      <c r="B218"/>
      <c r="E218" s="20"/>
      <c r="P218"/>
      <c r="Q218"/>
      <c r="R218"/>
      <c r="S218"/>
    </row>
    <row r="219" spans="1:19" s="3" customFormat="1" x14ac:dyDescent="0.25">
      <c r="A219" s="1"/>
      <c r="B219"/>
      <c r="E219" s="20"/>
      <c r="P219"/>
      <c r="Q219"/>
      <c r="R219"/>
      <c r="S219"/>
    </row>
    <row r="220" spans="1:19" s="3" customFormat="1" x14ac:dyDescent="0.25">
      <c r="A220" s="1"/>
      <c r="B220"/>
      <c r="E220" s="20"/>
      <c r="P220"/>
      <c r="Q220"/>
      <c r="R220"/>
      <c r="S220"/>
    </row>
    <row r="221" spans="1:19" s="3" customFormat="1" x14ac:dyDescent="0.25">
      <c r="A221" s="1"/>
      <c r="B221"/>
      <c r="E221" s="20"/>
      <c r="P221"/>
      <c r="Q221"/>
      <c r="R221"/>
      <c r="S221"/>
    </row>
    <row r="222" spans="1:19" s="3" customFormat="1" x14ac:dyDescent="0.25">
      <c r="A222" s="1"/>
      <c r="B222"/>
      <c r="E222" s="20"/>
      <c r="P222"/>
      <c r="Q222"/>
      <c r="R222"/>
      <c r="S222"/>
    </row>
    <row r="223" spans="1:19" s="3" customFormat="1" x14ac:dyDescent="0.25">
      <c r="A223" s="1"/>
      <c r="B223"/>
      <c r="E223" s="20"/>
      <c r="P223"/>
      <c r="Q223"/>
      <c r="R223"/>
      <c r="S223"/>
    </row>
    <row r="224" spans="1:19" s="3" customFormat="1" x14ac:dyDescent="0.25">
      <c r="A224" s="1"/>
      <c r="B224"/>
      <c r="E224" s="20"/>
      <c r="P224"/>
      <c r="Q224"/>
      <c r="R224"/>
      <c r="S224"/>
    </row>
    <row r="225" spans="1:19" s="3" customFormat="1" x14ac:dyDescent="0.25">
      <c r="A225" s="1"/>
      <c r="B225"/>
      <c r="E225" s="20"/>
      <c r="P225"/>
      <c r="Q225"/>
      <c r="R225"/>
      <c r="S225"/>
    </row>
    <row r="226" spans="1:19" s="3" customFormat="1" x14ac:dyDescent="0.25">
      <c r="A226" s="1"/>
      <c r="B226"/>
      <c r="E226" s="20"/>
      <c r="P226"/>
      <c r="Q226"/>
      <c r="R226"/>
      <c r="S226"/>
    </row>
    <row r="227" spans="1:19" s="3" customFormat="1" x14ac:dyDescent="0.25">
      <c r="A227" s="1"/>
      <c r="B227"/>
      <c r="E227" s="20"/>
      <c r="P227"/>
      <c r="Q227"/>
      <c r="R227"/>
      <c r="S227"/>
    </row>
    <row r="228" spans="1:19" s="3" customFormat="1" x14ac:dyDescent="0.25">
      <c r="A228" s="1"/>
      <c r="B228"/>
      <c r="E228" s="20"/>
      <c r="P228"/>
      <c r="Q228"/>
      <c r="R228"/>
      <c r="S228"/>
    </row>
    <row r="229" spans="1:19" s="3" customFormat="1" x14ac:dyDescent="0.25">
      <c r="A229" s="1"/>
      <c r="B229"/>
      <c r="E229" s="20"/>
      <c r="P229"/>
      <c r="Q229"/>
      <c r="R229"/>
      <c r="S229"/>
    </row>
    <row r="230" spans="1:19" s="3" customFormat="1" x14ac:dyDescent="0.25">
      <c r="A230" s="1"/>
      <c r="B230"/>
      <c r="E230" s="20"/>
      <c r="P230"/>
      <c r="Q230"/>
      <c r="R230"/>
      <c r="S230"/>
    </row>
    <row r="231" spans="1:19" s="3" customFormat="1" x14ac:dyDescent="0.25">
      <c r="A231" s="1"/>
      <c r="B231"/>
      <c r="E231" s="20"/>
      <c r="P231"/>
      <c r="Q231"/>
      <c r="R231"/>
      <c r="S231"/>
    </row>
    <row r="232" spans="1:19" s="3" customFormat="1" x14ac:dyDescent="0.25">
      <c r="A232" s="1"/>
      <c r="B232"/>
      <c r="E232" s="20"/>
      <c r="P232"/>
      <c r="Q232"/>
      <c r="R232"/>
      <c r="S232"/>
    </row>
    <row r="233" spans="1:19" s="3" customFormat="1" x14ac:dyDescent="0.25">
      <c r="A233" s="1"/>
      <c r="B233"/>
      <c r="E233" s="20"/>
      <c r="P233"/>
      <c r="Q233"/>
      <c r="R233"/>
      <c r="S233"/>
    </row>
    <row r="234" spans="1:19" s="3" customFormat="1" x14ac:dyDescent="0.25">
      <c r="A234" s="1"/>
      <c r="B234"/>
      <c r="E234" s="20"/>
      <c r="P234"/>
      <c r="Q234"/>
      <c r="R234"/>
      <c r="S234"/>
    </row>
    <row r="235" spans="1:19" s="3" customFormat="1" x14ac:dyDescent="0.25">
      <c r="A235" s="1"/>
      <c r="B235"/>
      <c r="E235" s="20"/>
      <c r="P235"/>
      <c r="Q235"/>
      <c r="R235"/>
      <c r="S235"/>
    </row>
    <row r="236" spans="1:19" s="3" customFormat="1" x14ac:dyDescent="0.25">
      <c r="A236" s="1"/>
      <c r="B236"/>
      <c r="E236" s="20"/>
      <c r="P236"/>
      <c r="Q236"/>
      <c r="R236"/>
      <c r="S236"/>
    </row>
    <row r="237" spans="1:19" s="3" customFormat="1" x14ac:dyDescent="0.25">
      <c r="A237" s="1"/>
      <c r="B237"/>
      <c r="E237" s="20"/>
      <c r="P237"/>
      <c r="Q237"/>
      <c r="R237"/>
      <c r="S237"/>
    </row>
    <row r="238" spans="1:19" s="3" customFormat="1" x14ac:dyDescent="0.25">
      <c r="A238" s="1"/>
      <c r="B238"/>
      <c r="E238" s="20"/>
      <c r="P238"/>
      <c r="Q238"/>
      <c r="R238"/>
      <c r="S238"/>
    </row>
    <row r="239" spans="1:19" s="3" customFormat="1" x14ac:dyDescent="0.25">
      <c r="A239" s="1"/>
      <c r="B239"/>
      <c r="E239" s="20"/>
      <c r="P239"/>
      <c r="Q239"/>
      <c r="R239"/>
      <c r="S239"/>
    </row>
    <row r="240" spans="1:19" s="3" customFormat="1" x14ac:dyDescent="0.25">
      <c r="A240" s="1"/>
      <c r="B240"/>
      <c r="E240" s="20"/>
      <c r="P240"/>
      <c r="Q240"/>
      <c r="R240"/>
      <c r="S240"/>
    </row>
    <row r="241" spans="1:19" s="3" customFormat="1" x14ac:dyDescent="0.25">
      <c r="A241" s="1"/>
      <c r="B241"/>
      <c r="E241" s="20"/>
      <c r="P241"/>
      <c r="Q241"/>
      <c r="R241"/>
      <c r="S241"/>
    </row>
    <row r="242" spans="1:19" s="3" customFormat="1" x14ac:dyDescent="0.25">
      <c r="A242" s="1"/>
      <c r="B242"/>
      <c r="E242" s="20"/>
      <c r="P242"/>
      <c r="Q242"/>
      <c r="R242"/>
      <c r="S242"/>
    </row>
    <row r="243" spans="1:19" s="3" customFormat="1" x14ac:dyDescent="0.25">
      <c r="A243" s="1"/>
      <c r="B243"/>
      <c r="E243" s="20"/>
      <c r="P243"/>
      <c r="Q243"/>
      <c r="R243"/>
      <c r="S243"/>
    </row>
    <row r="244" spans="1:19" s="3" customFormat="1" x14ac:dyDescent="0.25">
      <c r="A244" s="1"/>
      <c r="B244"/>
      <c r="E244" s="20"/>
      <c r="P244"/>
      <c r="Q244"/>
      <c r="R244"/>
      <c r="S244"/>
    </row>
    <row r="245" spans="1:19" s="3" customFormat="1" x14ac:dyDescent="0.25">
      <c r="A245" s="1"/>
      <c r="B245"/>
      <c r="E245" s="20"/>
      <c r="P245"/>
      <c r="Q245"/>
      <c r="R245"/>
      <c r="S245"/>
    </row>
    <row r="246" spans="1:19" s="3" customFormat="1" x14ac:dyDescent="0.25">
      <c r="A246" s="1"/>
      <c r="B246"/>
      <c r="E246" s="20"/>
      <c r="P246"/>
      <c r="Q246"/>
      <c r="R246"/>
      <c r="S246"/>
    </row>
    <row r="247" spans="1:19" s="3" customFormat="1" x14ac:dyDescent="0.25">
      <c r="A247" s="1"/>
      <c r="B247"/>
      <c r="E247" s="20"/>
      <c r="P247"/>
      <c r="Q247"/>
      <c r="R247"/>
      <c r="S247"/>
    </row>
    <row r="248" spans="1:19" s="3" customFormat="1" x14ac:dyDescent="0.25">
      <c r="A248" s="1"/>
      <c r="B248"/>
      <c r="E248" s="20"/>
      <c r="P248"/>
      <c r="Q248"/>
      <c r="R248"/>
      <c r="S248"/>
    </row>
    <row r="249" spans="1:19" s="3" customFormat="1" x14ac:dyDescent="0.25">
      <c r="A249" s="1"/>
      <c r="B249"/>
      <c r="E249" s="20"/>
      <c r="P249"/>
      <c r="Q249"/>
      <c r="R249"/>
      <c r="S249"/>
    </row>
    <row r="250" spans="1:19" s="3" customFormat="1" x14ac:dyDescent="0.25">
      <c r="A250" s="1"/>
      <c r="B250"/>
      <c r="E250" s="20"/>
      <c r="P250"/>
      <c r="Q250"/>
      <c r="R250"/>
      <c r="S250"/>
    </row>
    <row r="251" spans="1:19" s="3" customFormat="1" x14ac:dyDescent="0.25">
      <c r="A251" s="1"/>
      <c r="B251"/>
      <c r="E251" s="20"/>
      <c r="P251"/>
      <c r="Q251"/>
      <c r="R251"/>
      <c r="S251"/>
    </row>
    <row r="252" spans="1:19" s="3" customFormat="1" x14ac:dyDescent="0.25">
      <c r="A252" s="1"/>
      <c r="B252"/>
      <c r="E252" s="20"/>
      <c r="P252"/>
      <c r="Q252"/>
      <c r="R252"/>
      <c r="S252"/>
    </row>
    <row r="253" spans="1:19" s="3" customFormat="1" x14ac:dyDescent="0.25">
      <c r="A253" s="1"/>
      <c r="B253"/>
      <c r="E253" s="20"/>
      <c r="P253"/>
      <c r="Q253"/>
      <c r="R253"/>
      <c r="S253"/>
    </row>
    <row r="254" spans="1:19" s="3" customFormat="1" x14ac:dyDescent="0.25">
      <c r="A254" s="1"/>
      <c r="B254"/>
      <c r="E254" s="20"/>
      <c r="P254"/>
      <c r="Q254"/>
      <c r="R254"/>
      <c r="S254"/>
    </row>
    <row r="255" spans="1:19" s="3" customFormat="1" x14ac:dyDescent="0.25">
      <c r="A255" s="1"/>
      <c r="B255"/>
      <c r="E255" s="20"/>
      <c r="P255"/>
      <c r="Q255"/>
      <c r="R255"/>
      <c r="S255"/>
    </row>
    <row r="256" spans="1:19" s="3" customFormat="1" x14ac:dyDescent="0.25">
      <c r="A256" s="1"/>
      <c r="B256"/>
      <c r="E256" s="20"/>
      <c r="P256"/>
      <c r="Q256"/>
      <c r="R256"/>
      <c r="S256"/>
    </row>
    <row r="257" spans="1:19" s="3" customFormat="1" x14ac:dyDescent="0.25">
      <c r="A257" s="1"/>
      <c r="B257"/>
      <c r="E257" s="20"/>
      <c r="P257"/>
      <c r="Q257"/>
      <c r="R257"/>
      <c r="S257"/>
    </row>
    <row r="258" spans="1:19" s="3" customFormat="1" x14ac:dyDescent="0.25">
      <c r="A258" s="1"/>
      <c r="B258"/>
      <c r="E258" s="20"/>
      <c r="P258"/>
      <c r="Q258"/>
      <c r="R258"/>
      <c r="S258"/>
    </row>
    <row r="259" spans="1:19" s="3" customFormat="1" x14ac:dyDescent="0.25">
      <c r="A259" s="1"/>
      <c r="B259"/>
      <c r="E259" s="20"/>
      <c r="P259"/>
      <c r="Q259"/>
      <c r="R259"/>
      <c r="S259"/>
    </row>
    <row r="260" spans="1:19" s="3" customFormat="1" x14ac:dyDescent="0.25">
      <c r="A260" s="1"/>
      <c r="B260"/>
      <c r="E260" s="20"/>
      <c r="P260"/>
      <c r="Q260"/>
      <c r="R260"/>
      <c r="S260"/>
    </row>
    <row r="261" spans="1:19" s="3" customFormat="1" x14ac:dyDescent="0.25">
      <c r="A261" s="1"/>
      <c r="B261"/>
      <c r="E261" s="20"/>
      <c r="P261"/>
      <c r="Q261"/>
      <c r="R261"/>
      <c r="S261"/>
    </row>
    <row r="262" spans="1:19" s="3" customFormat="1" x14ac:dyDescent="0.25">
      <c r="A262" s="1"/>
      <c r="B262"/>
      <c r="E262" s="20"/>
      <c r="P262"/>
      <c r="Q262"/>
      <c r="R262"/>
      <c r="S262"/>
    </row>
    <row r="263" spans="1:19" s="3" customFormat="1" x14ac:dyDescent="0.25">
      <c r="A263" s="1"/>
      <c r="B263"/>
      <c r="E263" s="20"/>
      <c r="P263"/>
      <c r="Q263"/>
      <c r="R263"/>
      <c r="S263"/>
    </row>
    <row r="264" spans="1:19" s="3" customFormat="1" x14ac:dyDescent="0.25">
      <c r="A264" s="1"/>
      <c r="B264"/>
      <c r="E264" s="20"/>
      <c r="P264"/>
      <c r="Q264"/>
      <c r="R264"/>
      <c r="S264"/>
    </row>
    <row r="265" spans="1:19" s="3" customFormat="1" x14ac:dyDescent="0.25">
      <c r="A265" s="1"/>
      <c r="B265"/>
      <c r="E265" s="20"/>
      <c r="P265"/>
      <c r="Q265"/>
      <c r="R265"/>
      <c r="S265"/>
    </row>
    <row r="266" spans="1:19" s="3" customFormat="1" x14ac:dyDescent="0.25">
      <c r="A266" s="1"/>
      <c r="B266"/>
      <c r="E266" s="20"/>
      <c r="P266"/>
      <c r="Q266"/>
      <c r="R266"/>
      <c r="S266"/>
    </row>
    <row r="267" spans="1:19" s="3" customFormat="1" x14ac:dyDescent="0.25">
      <c r="A267" s="1"/>
      <c r="B267"/>
      <c r="E267" s="20"/>
      <c r="P267"/>
      <c r="Q267"/>
      <c r="R267"/>
      <c r="S267"/>
    </row>
    <row r="268" spans="1:19" s="3" customFormat="1" x14ac:dyDescent="0.25">
      <c r="A268" s="1"/>
      <c r="B268"/>
      <c r="E268" s="20"/>
      <c r="P268"/>
      <c r="Q268"/>
      <c r="R268"/>
      <c r="S268"/>
    </row>
    <row r="269" spans="1:19" s="3" customFormat="1" x14ac:dyDescent="0.25">
      <c r="A269" s="1"/>
      <c r="B269"/>
      <c r="E269" s="20"/>
      <c r="P269"/>
      <c r="Q269"/>
      <c r="R269"/>
      <c r="S269"/>
    </row>
    <row r="270" spans="1:19" s="3" customFormat="1" x14ac:dyDescent="0.25">
      <c r="A270" s="1"/>
      <c r="B270"/>
      <c r="E270" s="20"/>
      <c r="P270"/>
      <c r="Q270"/>
      <c r="R270"/>
      <c r="S270"/>
    </row>
    <row r="271" spans="1:19" s="3" customFormat="1" x14ac:dyDescent="0.25">
      <c r="A271" s="1"/>
      <c r="B271"/>
      <c r="E271" s="20"/>
      <c r="P271"/>
      <c r="Q271"/>
      <c r="R271"/>
      <c r="S271"/>
    </row>
    <row r="272" spans="1:19" s="3" customFormat="1" x14ac:dyDescent="0.25">
      <c r="A272" s="1"/>
      <c r="B272"/>
      <c r="E272" s="20"/>
      <c r="P272"/>
      <c r="Q272"/>
      <c r="R272"/>
      <c r="S272"/>
    </row>
    <row r="273" spans="1:19" s="3" customFormat="1" x14ac:dyDescent="0.25">
      <c r="A273" s="1"/>
      <c r="B273"/>
      <c r="E273" s="20"/>
      <c r="P273"/>
      <c r="Q273"/>
      <c r="R273"/>
      <c r="S273"/>
    </row>
    <row r="274" spans="1:19" s="3" customFormat="1" x14ac:dyDescent="0.25">
      <c r="A274" s="1"/>
      <c r="B274"/>
      <c r="E274" s="20"/>
      <c r="P274"/>
      <c r="Q274"/>
      <c r="R274"/>
      <c r="S274"/>
    </row>
    <row r="275" spans="1:19" s="3" customFormat="1" x14ac:dyDescent="0.25">
      <c r="A275" s="1"/>
      <c r="B275"/>
      <c r="E275" s="20"/>
      <c r="P275"/>
      <c r="Q275"/>
      <c r="R275"/>
      <c r="S275"/>
    </row>
    <row r="276" spans="1:19" s="3" customFormat="1" x14ac:dyDescent="0.25">
      <c r="A276" s="1"/>
      <c r="B276"/>
      <c r="E276" s="20"/>
      <c r="P276"/>
      <c r="Q276"/>
      <c r="R276"/>
      <c r="S276"/>
    </row>
    <row r="277" spans="1:19" s="3" customFormat="1" x14ac:dyDescent="0.25">
      <c r="A277" s="1"/>
      <c r="B277"/>
      <c r="E277" s="20"/>
      <c r="P277"/>
      <c r="Q277"/>
      <c r="R277"/>
      <c r="S277"/>
    </row>
    <row r="278" spans="1:19" s="3" customFormat="1" x14ac:dyDescent="0.25">
      <c r="A278" s="1"/>
      <c r="B278"/>
      <c r="E278" s="20"/>
      <c r="P278"/>
      <c r="Q278"/>
      <c r="R278"/>
      <c r="S278"/>
    </row>
    <row r="279" spans="1:19" s="3" customFormat="1" x14ac:dyDescent="0.25">
      <c r="A279" s="1"/>
      <c r="B279"/>
      <c r="E279" s="20"/>
      <c r="P279"/>
      <c r="Q279"/>
      <c r="R279"/>
      <c r="S279"/>
    </row>
    <row r="280" spans="1:19" s="3" customFormat="1" x14ac:dyDescent="0.25">
      <c r="A280" s="1"/>
      <c r="B280"/>
      <c r="E280" s="20"/>
      <c r="P280"/>
      <c r="Q280"/>
      <c r="R280"/>
      <c r="S280"/>
    </row>
    <row r="281" spans="1:19" s="3" customFormat="1" x14ac:dyDescent="0.25">
      <c r="A281" s="1"/>
      <c r="B281"/>
      <c r="E281" s="20"/>
      <c r="P281"/>
      <c r="Q281"/>
      <c r="R281"/>
      <c r="S281"/>
    </row>
    <row r="282" spans="1:19" s="3" customFormat="1" x14ac:dyDescent="0.25">
      <c r="A282" s="1"/>
      <c r="B282"/>
      <c r="E282" s="20"/>
      <c r="P282"/>
      <c r="Q282"/>
      <c r="R282"/>
      <c r="S282"/>
    </row>
    <row r="283" spans="1:19" s="3" customFormat="1" x14ac:dyDescent="0.25">
      <c r="A283" s="1"/>
      <c r="B283"/>
      <c r="E283" s="20"/>
      <c r="P283"/>
      <c r="Q283"/>
      <c r="R283"/>
      <c r="S283"/>
    </row>
    <row r="284" spans="1:19" s="3" customFormat="1" x14ac:dyDescent="0.25">
      <c r="A284" s="1"/>
      <c r="B284"/>
      <c r="E284" s="20"/>
      <c r="P284"/>
      <c r="Q284"/>
      <c r="R284"/>
      <c r="S284"/>
    </row>
    <row r="285" spans="1:19" s="3" customFormat="1" x14ac:dyDescent="0.25">
      <c r="A285" s="1"/>
      <c r="B285"/>
      <c r="E285" s="20"/>
      <c r="P285"/>
      <c r="Q285"/>
      <c r="R285"/>
      <c r="S285"/>
    </row>
    <row r="286" spans="1:19" s="3" customFormat="1" x14ac:dyDescent="0.25">
      <c r="A286" s="1"/>
      <c r="B286"/>
      <c r="E286" s="20"/>
      <c r="P286"/>
      <c r="Q286"/>
      <c r="R286"/>
      <c r="S286"/>
    </row>
    <row r="287" spans="1:19" s="3" customFormat="1" x14ac:dyDescent="0.25">
      <c r="A287" s="1"/>
      <c r="B287"/>
      <c r="E287" s="20"/>
      <c r="P287"/>
      <c r="Q287"/>
      <c r="R287"/>
      <c r="S287"/>
    </row>
    <row r="288" spans="1:19" s="3" customFormat="1" x14ac:dyDescent="0.25">
      <c r="A288" s="1"/>
      <c r="B288"/>
      <c r="E288" s="20"/>
      <c r="P288"/>
      <c r="Q288"/>
      <c r="R288"/>
      <c r="S288"/>
    </row>
    <row r="289" spans="1:19" s="3" customFormat="1" x14ac:dyDescent="0.25">
      <c r="A289" s="1"/>
      <c r="B289"/>
      <c r="E289" s="20"/>
      <c r="P289"/>
      <c r="Q289"/>
      <c r="R289"/>
      <c r="S289"/>
    </row>
    <row r="290" spans="1:19" s="3" customFormat="1" x14ac:dyDescent="0.25">
      <c r="A290" s="1"/>
      <c r="B290"/>
      <c r="E290" s="20"/>
      <c r="P290"/>
      <c r="Q290"/>
      <c r="R290"/>
      <c r="S290"/>
    </row>
    <row r="291" spans="1:19" s="3" customFormat="1" x14ac:dyDescent="0.25">
      <c r="A291" s="1"/>
      <c r="B291"/>
      <c r="E291" s="20"/>
      <c r="P291"/>
      <c r="Q291"/>
      <c r="R291"/>
      <c r="S291"/>
    </row>
    <row r="292" spans="1:19" s="3" customFormat="1" x14ac:dyDescent="0.25">
      <c r="A292" s="1"/>
      <c r="B292"/>
      <c r="E292" s="20"/>
      <c r="P292"/>
      <c r="Q292"/>
      <c r="R292"/>
      <c r="S292"/>
    </row>
    <row r="293" spans="1:19" s="3" customFormat="1" x14ac:dyDescent="0.25">
      <c r="A293" s="1"/>
      <c r="B293"/>
      <c r="E293" s="20"/>
      <c r="P293"/>
      <c r="Q293"/>
      <c r="R293"/>
      <c r="S293"/>
    </row>
    <row r="294" spans="1:19" s="3" customFormat="1" x14ac:dyDescent="0.25">
      <c r="A294" s="1"/>
      <c r="B294"/>
      <c r="E294" s="20"/>
      <c r="P294"/>
      <c r="Q294"/>
      <c r="R294"/>
      <c r="S294"/>
    </row>
    <row r="295" spans="1:19" s="3" customFormat="1" x14ac:dyDescent="0.25">
      <c r="A295" s="1"/>
      <c r="B295"/>
      <c r="E295" s="20"/>
      <c r="P295"/>
      <c r="Q295"/>
      <c r="R295"/>
      <c r="S295"/>
    </row>
    <row r="296" spans="1:19" s="3" customFormat="1" x14ac:dyDescent="0.25">
      <c r="A296" s="1"/>
      <c r="B296"/>
      <c r="E296" s="20"/>
      <c r="P296"/>
      <c r="Q296"/>
      <c r="R296"/>
      <c r="S296"/>
    </row>
    <row r="297" spans="1:19" s="3" customFormat="1" x14ac:dyDescent="0.25">
      <c r="A297" s="1"/>
      <c r="B297"/>
      <c r="E297" s="20"/>
      <c r="P297"/>
      <c r="Q297"/>
      <c r="R297"/>
      <c r="S297"/>
    </row>
    <row r="298" spans="1:19" s="3" customFormat="1" x14ac:dyDescent="0.25">
      <c r="A298" s="1"/>
      <c r="B298"/>
      <c r="E298" s="20"/>
      <c r="P298"/>
      <c r="Q298"/>
      <c r="R298"/>
      <c r="S298"/>
    </row>
    <row r="299" spans="1:19" s="3" customFormat="1" x14ac:dyDescent="0.25">
      <c r="A299" s="1"/>
      <c r="B299"/>
      <c r="E299" s="20"/>
      <c r="P299"/>
      <c r="Q299"/>
      <c r="R299"/>
      <c r="S299"/>
    </row>
    <row r="300" spans="1:19" s="3" customFormat="1" x14ac:dyDescent="0.25">
      <c r="A300" s="1"/>
      <c r="B300"/>
      <c r="E300" s="20"/>
      <c r="P300"/>
      <c r="Q300"/>
      <c r="R300"/>
      <c r="S300"/>
    </row>
    <row r="301" spans="1:19" s="3" customFormat="1" x14ac:dyDescent="0.25">
      <c r="A301" s="1"/>
      <c r="B301"/>
      <c r="E301" s="20"/>
      <c r="P301"/>
      <c r="Q301"/>
      <c r="R301"/>
      <c r="S301"/>
    </row>
    <row r="302" spans="1:19" s="3" customFormat="1" x14ac:dyDescent="0.25">
      <c r="A302" s="1"/>
      <c r="B302"/>
      <c r="E302" s="20"/>
      <c r="P302"/>
      <c r="Q302"/>
      <c r="R302"/>
      <c r="S302"/>
    </row>
    <row r="303" spans="1:19" s="3" customFormat="1" x14ac:dyDescent="0.25">
      <c r="A303" s="1"/>
      <c r="B303"/>
      <c r="E303" s="20"/>
      <c r="P303"/>
      <c r="Q303"/>
      <c r="R303"/>
      <c r="S303"/>
    </row>
    <row r="304" spans="1:19" s="3" customFormat="1" x14ac:dyDescent="0.25">
      <c r="A304" s="1"/>
      <c r="B304"/>
      <c r="E304" s="20"/>
      <c r="P304"/>
      <c r="Q304"/>
      <c r="R304"/>
      <c r="S304"/>
    </row>
    <row r="305" spans="1:19" s="3" customFormat="1" x14ac:dyDescent="0.25">
      <c r="A305" s="1"/>
      <c r="B305"/>
      <c r="E305" s="20"/>
      <c r="P305"/>
      <c r="Q305"/>
      <c r="R305"/>
      <c r="S305"/>
    </row>
    <row r="306" spans="1:19" s="3" customFormat="1" x14ac:dyDescent="0.25">
      <c r="A306" s="1"/>
      <c r="B306"/>
      <c r="E306" s="20"/>
      <c r="P306"/>
      <c r="Q306"/>
      <c r="R306"/>
      <c r="S306"/>
    </row>
    <row r="307" spans="1:19" s="3" customFormat="1" x14ac:dyDescent="0.25">
      <c r="A307" s="1"/>
      <c r="B307"/>
      <c r="E307" s="20"/>
      <c r="P307"/>
      <c r="Q307"/>
      <c r="R307"/>
      <c r="S307"/>
    </row>
    <row r="308" spans="1:19" s="3" customFormat="1" x14ac:dyDescent="0.25">
      <c r="A308" s="1"/>
      <c r="B308"/>
      <c r="E308" s="20"/>
      <c r="P308"/>
      <c r="Q308"/>
      <c r="R308"/>
      <c r="S308"/>
    </row>
    <row r="309" spans="1:19" s="3" customFormat="1" x14ac:dyDescent="0.25">
      <c r="A309" s="1"/>
      <c r="B309"/>
      <c r="E309" s="20"/>
      <c r="P309"/>
      <c r="Q309"/>
      <c r="R309"/>
      <c r="S309"/>
    </row>
    <row r="310" spans="1:19" s="3" customFormat="1" x14ac:dyDescent="0.25">
      <c r="A310" s="1"/>
      <c r="B310"/>
      <c r="E310" s="20"/>
      <c r="P310"/>
      <c r="Q310"/>
      <c r="R310"/>
      <c r="S310"/>
    </row>
    <row r="311" spans="1:19" s="3" customFormat="1" x14ac:dyDescent="0.25">
      <c r="A311" s="1"/>
      <c r="B311"/>
      <c r="E311" s="20"/>
      <c r="P311"/>
      <c r="Q311"/>
      <c r="R311"/>
      <c r="S311"/>
    </row>
    <row r="312" spans="1:19" s="3" customFormat="1" x14ac:dyDescent="0.25">
      <c r="A312" s="1"/>
      <c r="B312"/>
      <c r="E312" s="20"/>
      <c r="P312"/>
      <c r="Q312"/>
      <c r="R312"/>
      <c r="S312"/>
    </row>
    <row r="313" spans="1:19" s="3" customFormat="1" x14ac:dyDescent="0.25">
      <c r="A313" s="1"/>
      <c r="B313"/>
      <c r="E313" s="20"/>
      <c r="P313"/>
      <c r="Q313"/>
      <c r="R313"/>
      <c r="S313"/>
    </row>
    <row r="314" spans="1:19" s="3" customFormat="1" x14ac:dyDescent="0.25">
      <c r="A314" s="1"/>
      <c r="B314"/>
      <c r="E314" s="20"/>
      <c r="P314"/>
      <c r="Q314"/>
      <c r="R314"/>
      <c r="S314"/>
    </row>
    <row r="315" spans="1:19" s="3" customFormat="1" x14ac:dyDescent="0.25">
      <c r="A315" s="1"/>
      <c r="B315"/>
      <c r="E315" s="20"/>
      <c r="P315"/>
      <c r="Q315"/>
      <c r="R315"/>
      <c r="S315"/>
    </row>
    <row r="316" spans="1:19" s="3" customFormat="1" x14ac:dyDescent="0.25">
      <c r="A316" s="1"/>
      <c r="B316"/>
      <c r="E316" s="20"/>
      <c r="P316"/>
      <c r="Q316"/>
      <c r="R316"/>
      <c r="S316"/>
    </row>
    <row r="317" spans="1:19" s="3" customFormat="1" x14ac:dyDescent="0.25">
      <c r="A317" s="1"/>
      <c r="B317"/>
      <c r="E317" s="20"/>
      <c r="P317"/>
      <c r="Q317"/>
      <c r="R317"/>
      <c r="S317"/>
    </row>
    <row r="318" spans="1:19" s="3" customFormat="1" x14ac:dyDescent="0.25">
      <c r="A318" s="1"/>
      <c r="B318"/>
      <c r="E318" s="20"/>
      <c r="P318"/>
      <c r="Q318"/>
      <c r="R318"/>
      <c r="S318"/>
    </row>
    <row r="319" spans="1:19" s="3" customFormat="1" x14ac:dyDescent="0.25">
      <c r="A319" s="1"/>
      <c r="B319"/>
      <c r="E319" s="20"/>
      <c r="P319"/>
      <c r="Q319"/>
      <c r="R319"/>
      <c r="S319"/>
    </row>
    <row r="320" spans="1:19" s="3" customFormat="1" x14ac:dyDescent="0.25">
      <c r="A320" s="1"/>
      <c r="B320"/>
      <c r="E320" s="20"/>
      <c r="P320"/>
      <c r="Q320"/>
      <c r="R320"/>
      <c r="S320"/>
    </row>
    <row r="321" spans="1:19" s="3" customFormat="1" x14ac:dyDescent="0.25">
      <c r="A321" s="1"/>
      <c r="B321"/>
      <c r="E321" s="20"/>
      <c r="P321"/>
      <c r="Q321"/>
      <c r="R321"/>
      <c r="S321"/>
    </row>
    <row r="322" spans="1:19" s="3" customFormat="1" x14ac:dyDescent="0.25">
      <c r="A322" s="1"/>
      <c r="B322"/>
      <c r="E322" s="20"/>
      <c r="P322"/>
      <c r="Q322"/>
      <c r="R322"/>
      <c r="S322"/>
    </row>
    <row r="323" spans="1:19" s="3" customFormat="1" x14ac:dyDescent="0.25">
      <c r="A323" s="1"/>
      <c r="B323"/>
      <c r="E323" s="20"/>
      <c r="P323"/>
      <c r="Q323"/>
      <c r="R323"/>
      <c r="S323"/>
    </row>
    <row r="324" spans="1:19" s="3" customFormat="1" x14ac:dyDescent="0.25">
      <c r="A324" s="1"/>
      <c r="B324"/>
      <c r="E324" s="20"/>
      <c r="P324"/>
      <c r="Q324"/>
      <c r="R324"/>
      <c r="S324"/>
    </row>
    <row r="325" spans="1:19" s="3" customFormat="1" x14ac:dyDescent="0.25">
      <c r="A325" s="1"/>
      <c r="B325"/>
      <c r="E325" s="20"/>
      <c r="P325"/>
      <c r="Q325"/>
      <c r="R325"/>
      <c r="S325"/>
    </row>
    <row r="326" spans="1:19" s="3" customFormat="1" x14ac:dyDescent="0.25">
      <c r="A326" s="1"/>
      <c r="B326"/>
      <c r="E326" s="20"/>
      <c r="P326"/>
      <c r="Q326"/>
      <c r="R326"/>
      <c r="S326"/>
    </row>
    <row r="327" spans="1:19" s="3" customFormat="1" x14ac:dyDescent="0.25">
      <c r="A327" s="1"/>
      <c r="B327"/>
      <c r="E327" s="20"/>
      <c r="P327"/>
      <c r="Q327"/>
      <c r="R327"/>
      <c r="S327"/>
    </row>
    <row r="328" spans="1:19" s="3" customFormat="1" x14ac:dyDescent="0.25">
      <c r="A328" s="1"/>
      <c r="B328"/>
      <c r="E328" s="20"/>
      <c r="P328"/>
      <c r="Q328"/>
      <c r="R328"/>
      <c r="S328"/>
    </row>
    <row r="329" spans="1:19" s="3" customFormat="1" x14ac:dyDescent="0.25">
      <c r="A329" s="1"/>
      <c r="B329"/>
      <c r="E329" s="20"/>
      <c r="P329"/>
      <c r="Q329"/>
      <c r="R329"/>
      <c r="S329"/>
    </row>
    <row r="330" spans="1:19" s="3" customFormat="1" x14ac:dyDescent="0.25">
      <c r="A330" s="1"/>
      <c r="B330"/>
      <c r="E330" s="20"/>
      <c r="P330"/>
      <c r="Q330"/>
      <c r="R330"/>
      <c r="S330"/>
    </row>
    <row r="331" spans="1:19" s="3" customFormat="1" x14ac:dyDescent="0.25">
      <c r="A331" s="1"/>
      <c r="B331"/>
      <c r="E331" s="20"/>
      <c r="P331"/>
      <c r="Q331"/>
      <c r="R331"/>
      <c r="S331"/>
    </row>
    <row r="332" spans="1:19" s="3" customFormat="1" x14ac:dyDescent="0.25">
      <c r="A332" s="1"/>
      <c r="B332"/>
      <c r="E332" s="20"/>
      <c r="P332"/>
      <c r="Q332"/>
      <c r="R332"/>
      <c r="S332"/>
    </row>
    <row r="333" spans="1:19" s="3" customFormat="1" x14ac:dyDescent="0.25">
      <c r="A333" s="1"/>
      <c r="B333"/>
      <c r="E333" s="20"/>
      <c r="P333"/>
      <c r="Q333"/>
      <c r="R333"/>
      <c r="S333"/>
    </row>
    <row r="334" spans="1:19" s="3" customFormat="1" x14ac:dyDescent="0.25">
      <c r="A334" s="1"/>
      <c r="B334"/>
      <c r="E334" s="20"/>
      <c r="P334"/>
      <c r="Q334"/>
      <c r="R334"/>
      <c r="S334"/>
    </row>
    <row r="335" spans="1:19" s="3" customFormat="1" x14ac:dyDescent="0.25">
      <c r="A335" s="1"/>
      <c r="B335"/>
      <c r="E335" s="20"/>
      <c r="P335"/>
      <c r="Q335"/>
      <c r="R335"/>
      <c r="S335"/>
    </row>
    <row r="336" spans="1:19" s="3" customFormat="1" x14ac:dyDescent="0.25">
      <c r="A336" s="1"/>
      <c r="B336"/>
      <c r="E336" s="20"/>
      <c r="P336"/>
      <c r="Q336"/>
      <c r="R336"/>
      <c r="S336"/>
    </row>
    <row r="337" spans="1:19" s="3" customFormat="1" x14ac:dyDescent="0.25">
      <c r="A337" s="1"/>
      <c r="B337"/>
      <c r="E337" s="20"/>
      <c r="P337"/>
      <c r="Q337"/>
      <c r="R337"/>
      <c r="S337"/>
    </row>
    <row r="338" spans="1:19" s="3" customFormat="1" x14ac:dyDescent="0.25">
      <c r="A338" s="1"/>
      <c r="B338"/>
      <c r="E338" s="20"/>
      <c r="P338"/>
      <c r="Q338"/>
      <c r="R338"/>
      <c r="S338"/>
    </row>
    <row r="339" spans="1:19" s="3" customFormat="1" x14ac:dyDescent="0.25">
      <c r="A339" s="1"/>
      <c r="B339"/>
      <c r="E339" s="20"/>
      <c r="P339"/>
      <c r="Q339"/>
      <c r="R339"/>
      <c r="S339"/>
    </row>
    <row r="340" spans="1:19" s="3" customFormat="1" x14ac:dyDescent="0.25">
      <c r="A340" s="1"/>
      <c r="B340"/>
      <c r="E340" s="20"/>
      <c r="P340"/>
      <c r="Q340"/>
      <c r="R340"/>
      <c r="S340"/>
    </row>
    <row r="341" spans="1:19" s="3" customFormat="1" x14ac:dyDescent="0.25">
      <c r="A341" s="1"/>
      <c r="B341"/>
      <c r="E341" s="20"/>
      <c r="P341"/>
      <c r="Q341"/>
      <c r="R341"/>
      <c r="S341"/>
    </row>
    <row r="342" spans="1:19" s="3" customFormat="1" x14ac:dyDescent="0.25">
      <c r="A342" s="1"/>
      <c r="B342"/>
      <c r="E342" s="20"/>
      <c r="P342"/>
      <c r="Q342"/>
      <c r="R342"/>
      <c r="S342"/>
    </row>
    <row r="343" spans="1:19" s="3" customFormat="1" x14ac:dyDescent="0.25">
      <c r="A343" s="1"/>
      <c r="B343"/>
      <c r="E343" s="20"/>
      <c r="P343"/>
      <c r="Q343"/>
      <c r="R343"/>
      <c r="S343"/>
    </row>
    <row r="344" spans="1:19" s="3" customFormat="1" x14ac:dyDescent="0.25">
      <c r="A344" s="1"/>
      <c r="B344"/>
      <c r="E344" s="20"/>
      <c r="P344"/>
      <c r="Q344"/>
      <c r="R344"/>
      <c r="S344"/>
    </row>
    <row r="345" spans="1:19" s="3" customFormat="1" x14ac:dyDescent="0.25">
      <c r="A345" s="1"/>
      <c r="B345"/>
      <c r="E345" s="20"/>
      <c r="P345"/>
      <c r="Q345"/>
      <c r="R345"/>
      <c r="S345"/>
    </row>
    <row r="346" spans="1:19" s="3" customFormat="1" x14ac:dyDescent="0.25">
      <c r="A346" s="1"/>
      <c r="B346"/>
      <c r="E346" s="20"/>
      <c r="P346"/>
      <c r="Q346"/>
      <c r="R346"/>
      <c r="S346"/>
    </row>
    <row r="347" spans="1:19" s="3" customFormat="1" x14ac:dyDescent="0.25">
      <c r="A347" s="1"/>
      <c r="B347"/>
      <c r="E347" s="20"/>
      <c r="P347"/>
      <c r="Q347"/>
      <c r="R347"/>
      <c r="S347"/>
    </row>
    <row r="348" spans="1:19" s="3" customFormat="1" x14ac:dyDescent="0.25">
      <c r="A348" s="1"/>
      <c r="B348"/>
      <c r="E348" s="20"/>
      <c r="P348"/>
      <c r="Q348"/>
      <c r="R348"/>
      <c r="S348"/>
    </row>
    <row r="349" spans="1:19" s="3" customFormat="1" x14ac:dyDescent="0.25">
      <c r="A349" s="1"/>
      <c r="B349"/>
      <c r="E349" s="20"/>
      <c r="P349"/>
      <c r="Q349"/>
      <c r="R349"/>
      <c r="S349"/>
    </row>
    <row r="350" spans="1:19" s="3" customFormat="1" x14ac:dyDescent="0.25">
      <c r="A350" s="1"/>
      <c r="B350"/>
      <c r="E350" s="20"/>
      <c r="P350"/>
      <c r="Q350"/>
      <c r="R350"/>
      <c r="S350"/>
    </row>
    <row r="351" spans="1:19" s="3" customFormat="1" x14ac:dyDescent="0.25">
      <c r="A351" s="1"/>
      <c r="B351"/>
      <c r="E351" s="20"/>
      <c r="P351"/>
      <c r="Q351"/>
      <c r="R351"/>
      <c r="S351"/>
    </row>
    <row r="352" spans="1:19" s="3" customFormat="1" x14ac:dyDescent="0.25">
      <c r="A352" s="1"/>
      <c r="B352"/>
      <c r="E352" s="20"/>
      <c r="P352"/>
      <c r="Q352"/>
      <c r="R352"/>
      <c r="S352"/>
    </row>
    <row r="353" spans="1:19" s="3" customFormat="1" x14ac:dyDescent="0.25">
      <c r="A353" s="1"/>
      <c r="B353"/>
      <c r="E353" s="20"/>
      <c r="P353"/>
      <c r="Q353"/>
      <c r="R353"/>
      <c r="S353"/>
    </row>
    <row r="354" spans="1:19" s="3" customFormat="1" x14ac:dyDescent="0.25">
      <c r="A354" s="1"/>
      <c r="B354"/>
      <c r="E354" s="20"/>
      <c r="P354"/>
      <c r="Q354"/>
      <c r="R354"/>
      <c r="S354"/>
    </row>
    <row r="355" spans="1:19" s="3" customFormat="1" x14ac:dyDescent="0.25">
      <c r="A355" s="1"/>
      <c r="B355"/>
      <c r="E355" s="20"/>
      <c r="P355"/>
      <c r="Q355"/>
      <c r="R355"/>
      <c r="S355"/>
    </row>
    <row r="356" spans="1:19" s="3" customFormat="1" x14ac:dyDescent="0.25">
      <c r="A356" s="1"/>
      <c r="B356"/>
      <c r="E356" s="20"/>
      <c r="P356"/>
      <c r="Q356"/>
      <c r="R356"/>
      <c r="S356"/>
    </row>
    <row r="357" spans="1:19" s="3" customFormat="1" x14ac:dyDescent="0.25">
      <c r="A357" s="1"/>
      <c r="B357"/>
      <c r="E357" s="20"/>
      <c r="P357"/>
      <c r="Q357"/>
      <c r="R357"/>
      <c r="S357"/>
    </row>
    <row r="358" spans="1:19" s="3" customFormat="1" x14ac:dyDescent="0.25">
      <c r="A358" s="1"/>
      <c r="B358"/>
      <c r="E358" s="20"/>
      <c r="P358"/>
      <c r="Q358"/>
      <c r="R358"/>
      <c r="S358"/>
    </row>
    <row r="359" spans="1:19" s="3" customFormat="1" x14ac:dyDescent="0.25">
      <c r="A359" s="1"/>
      <c r="B359"/>
      <c r="E359" s="20"/>
      <c r="P359"/>
      <c r="Q359"/>
      <c r="R359"/>
      <c r="S359"/>
    </row>
    <row r="360" spans="1:19" s="3" customFormat="1" x14ac:dyDescent="0.25">
      <c r="A360" s="1"/>
      <c r="B360"/>
      <c r="E360" s="20"/>
      <c r="P360"/>
      <c r="Q360"/>
      <c r="R360"/>
      <c r="S360"/>
    </row>
    <row r="361" spans="1:19" s="3" customFormat="1" x14ac:dyDescent="0.25">
      <c r="A361" s="1"/>
      <c r="B361"/>
      <c r="E361" s="20"/>
      <c r="P361"/>
      <c r="Q361"/>
      <c r="R361"/>
      <c r="S361"/>
    </row>
    <row r="362" spans="1:19" s="3" customFormat="1" x14ac:dyDescent="0.25">
      <c r="A362" s="1"/>
      <c r="B362"/>
      <c r="E362" s="20"/>
      <c r="P362"/>
      <c r="Q362"/>
      <c r="R362"/>
      <c r="S362"/>
    </row>
    <row r="363" spans="1:19" s="3" customFormat="1" x14ac:dyDescent="0.25">
      <c r="A363" s="1"/>
      <c r="B363"/>
      <c r="E363" s="20"/>
      <c r="P363"/>
      <c r="Q363"/>
      <c r="R363"/>
      <c r="S363"/>
    </row>
    <row r="364" spans="1:19" s="3" customFormat="1" x14ac:dyDescent="0.25">
      <c r="A364" s="1"/>
      <c r="B364"/>
      <c r="E364" s="20"/>
      <c r="P364"/>
      <c r="Q364"/>
      <c r="R364"/>
      <c r="S364"/>
    </row>
    <row r="365" spans="1:19" s="3" customFormat="1" x14ac:dyDescent="0.25">
      <c r="A365" s="1"/>
      <c r="B365"/>
      <c r="E365" s="20"/>
      <c r="P365"/>
      <c r="Q365"/>
      <c r="R365"/>
      <c r="S365"/>
    </row>
    <row r="366" spans="1:19" s="3" customFormat="1" x14ac:dyDescent="0.25">
      <c r="A366" s="1"/>
      <c r="B366"/>
      <c r="E366" s="20"/>
      <c r="P366"/>
      <c r="Q366"/>
      <c r="R366"/>
      <c r="S366"/>
    </row>
    <row r="367" spans="1:19" s="3" customFormat="1" x14ac:dyDescent="0.25">
      <c r="A367" s="1"/>
      <c r="B367"/>
      <c r="E367" s="20"/>
      <c r="P367"/>
      <c r="Q367"/>
      <c r="R367"/>
      <c r="S367"/>
    </row>
    <row r="368" spans="1:19" s="3" customFormat="1" x14ac:dyDescent="0.25">
      <c r="A368" s="1"/>
      <c r="B368"/>
      <c r="E368" s="20"/>
      <c r="P368"/>
      <c r="Q368"/>
      <c r="R368"/>
      <c r="S368"/>
    </row>
    <row r="369" spans="1:19" s="3" customFormat="1" x14ac:dyDescent="0.25">
      <c r="A369" s="1"/>
      <c r="B369"/>
      <c r="E369" s="20"/>
      <c r="P369"/>
      <c r="Q369"/>
      <c r="R369"/>
      <c r="S369"/>
    </row>
    <row r="370" spans="1:19" s="3" customFormat="1" x14ac:dyDescent="0.25">
      <c r="A370" s="1"/>
      <c r="B370"/>
      <c r="E370" s="20"/>
      <c r="P370"/>
      <c r="Q370"/>
      <c r="R370"/>
      <c r="S370"/>
    </row>
    <row r="371" spans="1:19" s="3" customFormat="1" x14ac:dyDescent="0.25">
      <c r="A371" s="1"/>
      <c r="B371"/>
      <c r="E371" s="20"/>
      <c r="P371"/>
      <c r="Q371"/>
      <c r="R371"/>
      <c r="S371"/>
    </row>
    <row r="372" spans="1:19" s="3" customFormat="1" x14ac:dyDescent="0.25">
      <c r="A372" s="1"/>
      <c r="B372"/>
      <c r="E372" s="20"/>
      <c r="P372"/>
      <c r="Q372"/>
      <c r="R372"/>
      <c r="S372"/>
    </row>
    <row r="373" spans="1:19" s="3" customFormat="1" x14ac:dyDescent="0.25">
      <c r="A373" s="1"/>
      <c r="B373"/>
      <c r="E373" s="20"/>
      <c r="P373"/>
      <c r="Q373"/>
      <c r="R373"/>
      <c r="S373"/>
    </row>
    <row r="374" spans="1:19" s="3" customFormat="1" x14ac:dyDescent="0.25">
      <c r="A374" s="1"/>
      <c r="B374"/>
      <c r="E374" s="20"/>
      <c r="P374"/>
      <c r="Q374"/>
      <c r="R374"/>
      <c r="S374"/>
    </row>
    <row r="375" spans="1:19" s="3" customFormat="1" x14ac:dyDescent="0.25">
      <c r="A375" s="1"/>
      <c r="B375"/>
      <c r="E375" s="20"/>
      <c r="P375"/>
      <c r="Q375"/>
      <c r="R375"/>
      <c r="S375"/>
    </row>
    <row r="376" spans="1:19" s="3" customFormat="1" x14ac:dyDescent="0.25">
      <c r="A376" s="1"/>
      <c r="B376"/>
      <c r="E376" s="20"/>
      <c r="P376"/>
      <c r="Q376"/>
      <c r="R376"/>
      <c r="S376"/>
    </row>
    <row r="377" spans="1:19" s="3" customFormat="1" x14ac:dyDescent="0.25">
      <c r="A377" s="1"/>
      <c r="B377"/>
      <c r="E377" s="20"/>
      <c r="P377"/>
      <c r="Q377"/>
      <c r="R377"/>
      <c r="S377"/>
    </row>
    <row r="378" spans="1:19" s="3" customFormat="1" x14ac:dyDescent="0.25">
      <c r="A378" s="1"/>
      <c r="B378"/>
      <c r="E378" s="20"/>
      <c r="P378"/>
      <c r="Q378"/>
      <c r="R378"/>
      <c r="S378"/>
    </row>
    <row r="379" spans="1:19" s="3" customFormat="1" x14ac:dyDescent="0.25">
      <c r="A379" s="1"/>
      <c r="B379"/>
      <c r="E379" s="20"/>
      <c r="P379"/>
      <c r="Q379"/>
      <c r="R379"/>
      <c r="S379"/>
    </row>
    <row r="380" spans="1:19" s="3" customFormat="1" x14ac:dyDescent="0.25">
      <c r="A380" s="1"/>
      <c r="B380"/>
      <c r="E380" s="20"/>
      <c r="P380"/>
      <c r="Q380"/>
      <c r="R380"/>
      <c r="S380"/>
    </row>
    <row r="381" spans="1:19" s="3" customFormat="1" x14ac:dyDescent="0.25">
      <c r="A381" s="1"/>
      <c r="B381"/>
      <c r="E381" s="20"/>
      <c r="P381"/>
      <c r="Q381"/>
      <c r="R381"/>
      <c r="S381"/>
    </row>
    <row r="382" spans="1:19" s="3" customFormat="1" x14ac:dyDescent="0.25">
      <c r="A382" s="1"/>
      <c r="B382"/>
      <c r="E382" s="20"/>
      <c r="P382"/>
      <c r="Q382"/>
      <c r="R382"/>
      <c r="S382"/>
    </row>
    <row r="383" spans="1:19" s="3" customFormat="1" x14ac:dyDescent="0.25">
      <c r="A383" s="1"/>
      <c r="B383"/>
      <c r="E383" s="20"/>
      <c r="P383"/>
      <c r="Q383"/>
      <c r="R383"/>
      <c r="S383"/>
    </row>
    <row r="384" spans="1:19" s="3" customFormat="1" x14ac:dyDescent="0.25">
      <c r="A384" s="1"/>
      <c r="B384"/>
      <c r="E384" s="20"/>
      <c r="P384"/>
      <c r="Q384"/>
      <c r="R384"/>
      <c r="S384"/>
    </row>
    <row r="385" spans="1:19" s="3" customFormat="1" x14ac:dyDescent="0.25">
      <c r="A385" s="1"/>
      <c r="B385"/>
      <c r="E385" s="20"/>
      <c r="P385"/>
      <c r="Q385"/>
      <c r="R385"/>
      <c r="S385"/>
    </row>
    <row r="386" spans="1:19" s="3" customFormat="1" x14ac:dyDescent="0.25">
      <c r="A386" s="1"/>
      <c r="B386"/>
      <c r="E386" s="20"/>
      <c r="P386"/>
      <c r="Q386"/>
      <c r="R386"/>
      <c r="S386"/>
    </row>
    <row r="387" spans="1:19" s="3" customFormat="1" x14ac:dyDescent="0.25">
      <c r="A387" s="1"/>
      <c r="B387"/>
      <c r="E387" s="20"/>
      <c r="P387"/>
      <c r="Q387"/>
      <c r="R387"/>
      <c r="S387"/>
    </row>
    <row r="388" spans="1:19" s="3" customFormat="1" x14ac:dyDescent="0.25">
      <c r="A388" s="1"/>
      <c r="B388"/>
      <c r="E388" s="20"/>
      <c r="P388"/>
      <c r="Q388"/>
      <c r="R388"/>
      <c r="S388"/>
    </row>
    <row r="389" spans="1:19" s="3" customFormat="1" x14ac:dyDescent="0.25">
      <c r="A389" s="1"/>
      <c r="B389"/>
      <c r="E389" s="20"/>
      <c r="P389"/>
      <c r="Q389"/>
      <c r="R389"/>
      <c r="S389"/>
    </row>
    <row r="390" spans="1:19" s="3" customFormat="1" x14ac:dyDescent="0.25">
      <c r="A390" s="1"/>
      <c r="B390"/>
      <c r="E390" s="20"/>
      <c r="P390"/>
      <c r="Q390"/>
      <c r="R390"/>
      <c r="S390"/>
    </row>
    <row r="391" spans="1:19" s="3" customFormat="1" x14ac:dyDescent="0.25">
      <c r="A391" s="1"/>
      <c r="B391"/>
      <c r="E391" s="20"/>
      <c r="P391"/>
      <c r="Q391"/>
      <c r="R391"/>
      <c r="S391"/>
    </row>
    <row r="392" spans="1:19" s="3" customFormat="1" x14ac:dyDescent="0.25">
      <c r="A392" s="1"/>
      <c r="B392"/>
      <c r="E392" s="20"/>
      <c r="P392"/>
      <c r="Q392"/>
      <c r="R392"/>
      <c r="S392"/>
    </row>
    <row r="393" spans="1:19" s="3" customFormat="1" x14ac:dyDescent="0.25">
      <c r="A393" s="1"/>
      <c r="B393"/>
      <c r="E393" s="20"/>
      <c r="P393"/>
      <c r="Q393"/>
      <c r="R393"/>
      <c r="S393"/>
    </row>
    <row r="394" spans="1:19" s="3" customFormat="1" x14ac:dyDescent="0.25">
      <c r="A394" s="1"/>
      <c r="B394"/>
      <c r="E394" s="20"/>
      <c r="P394"/>
      <c r="Q394"/>
      <c r="R394"/>
      <c r="S394"/>
    </row>
    <row r="395" spans="1:19" s="3" customFormat="1" x14ac:dyDescent="0.25">
      <c r="A395" s="1"/>
      <c r="B395"/>
      <c r="E395" s="20"/>
      <c r="P395"/>
      <c r="Q395"/>
      <c r="R395"/>
      <c r="S395"/>
    </row>
    <row r="396" spans="1:19" s="3" customFormat="1" x14ac:dyDescent="0.25">
      <c r="A396" s="1"/>
      <c r="B396"/>
      <c r="E396" s="20"/>
      <c r="P396"/>
      <c r="Q396"/>
      <c r="R396"/>
      <c r="S396"/>
    </row>
    <row r="397" spans="1:19" s="3" customFormat="1" x14ac:dyDescent="0.25">
      <c r="A397" s="1"/>
      <c r="B397"/>
      <c r="E397" s="20"/>
      <c r="P397"/>
      <c r="Q397"/>
      <c r="R397"/>
      <c r="S397"/>
    </row>
    <row r="398" spans="1:19" s="3" customFormat="1" x14ac:dyDescent="0.25">
      <c r="A398" s="1"/>
      <c r="B398"/>
      <c r="E398" s="20"/>
      <c r="P398"/>
      <c r="Q398"/>
      <c r="R398"/>
      <c r="S398"/>
    </row>
    <row r="399" spans="1:19" s="3" customFormat="1" x14ac:dyDescent="0.25">
      <c r="A399" s="1"/>
      <c r="B399"/>
      <c r="E399" s="20"/>
      <c r="P399"/>
      <c r="Q399"/>
      <c r="R399"/>
      <c r="S399"/>
    </row>
    <row r="400" spans="1:19" s="3" customFormat="1" x14ac:dyDescent="0.25">
      <c r="A400" s="1"/>
      <c r="B400"/>
      <c r="E400" s="20"/>
      <c r="P400"/>
      <c r="Q400"/>
      <c r="R400"/>
      <c r="S400"/>
    </row>
    <row r="401" spans="1:19" s="3" customFormat="1" x14ac:dyDescent="0.25">
      <c r="A401" s="1"/>
      <c r="B401"/>
      <c r="E401" s="20"/>
      <c r="P401"/>
      <c r="Q401"/>
      <c r="R401"/>
      <c r="S401"/>
    </row>
    <row r="402" spans="1:19" s="3" customFormat="1" x14ac:dyDescent="0.25">
      <c r="A402" s="1"/>
      <c r="B402"/>
      <c r="E402" s="20"/>
      <c r="P402"/>
      <c r="Q402"/>
      <c r="R402"/>
      <c r="S402"/>
    </row>
    <row r="403" spans="1:19" s="3" customFormat="1" x14ac:dyDescent="0.25">
      <c r="A403" s="1"/>
      <c r="B403"/>
      <c r="E403" s="20"/>
      <c r="P403"/>
      <c r="Q403"/>
      <c r="R403"/>
      <c r="S403"/>
    </row>
    <row r="404" spans="1:19" s="3" customFormat="1" x14ac:dyDescent="0.25">
      <c r="A404" s="1"/>
      <c r="B404"/>
      <c r="E404" s="20"/>
      <c r="P404"/>
      <c r="Q404"/>
      <c r="R404"/>
      <c r="S404"/>
    </row>
    <row r="405" spans="1:19" s="3" customFormat="1" x14ac:dyDescent="0.25">
      <c r="A405" s="1"/>
      <c r="B405"/>
      <c r="E405" s="20"/>
      <c r="P405"/>
      <c r="Q405"/>
      <c r="R405"/>
      <c r="S405"/>
    </row>
    <row r="406" spans="1:19" s="3" customFormat="1" x14ac:dyDescent="0.25">
      <c r="A406" s="1"/>
      <c r="B406"/>
      <c r="E406" s="20"/>
      <c r="P406"/>
      <c r="Q406"/>
      <c r="R406"/>
      <c r="S406"/>
    </row>
    <row r="407" spans="1:19" s="3" customFormat="1" x14ac:dyDescent="0.25">
      <c r="A407" s="1"/>
      <c r="B407"/>
      <c r="E407" s="20"/>
      <c r="P407"/>
      <c r="Q407"/>
      <c r="R407"/>
      <c r="S407"/>
    </row>
    <row r="408" spans="1:19" s="3" customFormat="1" x14ac:dyDescent="0.25">
      <c r="A408" s="1"/>
      <c r="B408"/>
      <c r="E408" s="20"/>
      <c r="P408"/>
      <c r="Q408"/>
      <c r="R408"/>
      <c r="S408"/>
    </row>
    <row r="409" spans="1:19" s="3" customFormat="1" x14ac:dyDescent="0.25">
      <c r="A409" s="1"/>
      <c r="B409"/>
      <c r="E409" s="20"/>
      <c r="P409"/>
      <c r="Q409"/>
      <c r="R409"/>
      <c r="S409"/>
    </row>
    <row r="410" spans="1:19" s="3" customFormat="1" x14ac:dyDescent="0.25">
      <c r="A410" s="1"/>
      <c r="B410"/>
      <c r="E410" s="20"/>
      <c r="P410"/>
      <c r="Q410"/>
      <c r="R410"/>
      <c r="S410"/>
    </row>
    <row r="411" spans="1:19" s="3" customFormat="1" x14ac:dyDescent="0.25">
      <c r="A411" s="1"/>
      <c r="B411"/>
      <c r="E411" s="20"/>
      <c r="P411"/>
      <c r="Q411"/>
      <c r="R411"/>
      <c r="S411"/>
    </row>
    <row r="412" spans="1:19" s="3" customFormat="1" x14ac:dyDescent="0.25">
      <c r="A412" s="1"/>
      <c r="B412"/>
      <c r="E412" s="20"/>
      <c r="P412"/>
      <c r="Q412"/>
      <c r="R412"/>
      <c r="S412"/>
    </row>
    <row r="413" spans="1:19" s="3" customFormat="1" x14ac:dyDescent="0.25">
      <c r="A413" s="1"/>
      <c r="B413"/>
      <c r="E413" s="20"/>
      <c r="P413"/>
      <c r="Q413"/>
      <c r="R413"/>
      <c r="S413"/>
    </row>
    <row r="414" spans="1:19" s="3" customFormat="1" x14ac:dyDescent="0.25">
      <c r="A414" s="1"/>
      <c r="B414"/>
      <c r="E414" s="20"/>
      <c r="P414"/>
      <c r="Q414"/>
      <c r="R414"/>
      <c r="S414"/>
    </row>
    <row r="415" spans="1:19" s="3" customFormat="1" x14ac:dyDescent="0.25">
      <c r="A415" s="1"/>
      <c r="B415"/>
      <c r="E415" s="20"/>
      <c r="P415"/>
      <c r="Q415"/>
      <c r="R415"/>
      <c r="S415"/>
    </row>
    <row r="416" spans="1:19" s="3" customFormat="1" x14ac:dyDescent="0.25">
      <c r="A416" s="1"/>
      <c r="B416"/>
      <c r="E416" s="20"/>
      <c r="P416"/>
      <c r="Q416"/>
      <c r="R416"/>
      <c r="S416"/>
    </row>
    <row r="417" spans="1:19" s="3" customFormat="1" x14ac:dyDescent="0.25">
      <c r="A417" s="1"/>
      <c r="B417"/>
      <c r="E417" s="20"/>
      <c r="P417"/>
      <c r="Q417"/>
      <c r="R417"/>
      <c r="S417"/>
    </row>
    <row r="418" spans="1:19" s="3" customFormat="1" x14ac:dyDescent="0.25">
      <c r="A418" s="1"/>
      <c r="B418"/>
      <c r="E418" s="20"/>
      <c r="P418"/>
      <c r="Q418"/>
      <c r="R418"/>
      <c r="S418"/>
    </row>
    <row r="419" spans="1:19" s="3" customFormat="1" x14ac:dyDescent="0.25">
      <c r="A419" s="1"/>
      <c r="B419"/>
      <c r="E419" s="20"/>
      <c r="P419"/>
      <c r="Q419"/>
      <c r="R419"/>
      <c r="S419"/>
    </row>
    <row r="420" spans="1:19" s="3" customFormat="1" x14ac:dyDescent="0.25">
      <c r="A420" s="1"/>
      <c r="B420"/>
      <c r="E420" s="20"/>
      <c r="P420"/>
      <c r="Q420"/>
      <c r="R420"/>
      <c r="S420"/>
    </row>
    <row r="421" spans="1:19" s="3" customFormat="1" x14ac:dyDescent="0.25">
      <c r="A421" s="1"/>
      <c r="B421"/>
      <c r="E421" s="20"/>
      <c r="P421"/>
      <c r="Q421"/>
      <c r="R421"/>
      <c r="S421"/>
    </row>
    <row r="422" spans="1:19" s="3" customFormat="1" x14ac:dyDescent="0.25">
      <c r="A422" s="1"/>
      <c r="B422"/>
      <c r="E422" s="20"/>
      <c r="P422"/>
      <c r="Q422"/>
      <c r="R422"/>
      <c r="S422"/>
    </row>
    <row r="423" spans="1:19" s="3" customFormat="1" x14ac:dyDescent="0.25">
      <c r="A423" s="1"/>
      <c r="B423"/>
      <c r="E423" s="20"/>
      <c r="P423"/>
      <c r="Q423"/>
      <c r="R423"/>
      <c r="S423"/>
    </row>
    <row r="424" spans="1:19" s="3" customFormat="1" x14ac:dyDescent="0.25">
      <c r="A424" s="1"/>
      <c r="B424"/>
      <c r="E424" s="20"/>
      <c r="P424"/>
      <c r="Q424"/>
      <c r="R424"/>
      <c r="S424"/>
    </row>
    <row r="425" spans="1:19" s="3" customFormat="1" x14ac:dyDescent="0.25">
      <c r="A425" s="1"/>
      <c r="B425"/>
      <c r="E425" s="20"/>
      <c r="P425"/>
      <c r="Q425"/>
      <c r="R425"/>
      <c r="S425"/>
    </row>
    <row r="426" spans="1:19" s="3" customFormat="1" x14ac:dyDescent="0.25">
      <c r="A426" s="1"/>
      <c r="B426"/>
      <c r="E426" s="20"/>
      <c r="P426"/>
      <c r="Q426"/>
      <c r="R426"/>
      <c r="S426"/>
    </row>
    <row r="427" spans="1:19" s="3" customFormat="1" x14ac:dyDescent="0.25">
      <c r="A427" s="1"/>
      <c r="B427"/>
      <c r="E427" s="20"/>
      <c r="P427"/>
      <c r="Q427"/>
      <c r="R427"/>
      <c r="S427"/>
    </row>
    <row r="428" spans="1:19" s="3" customFormat="1" x14ac:dyDescent="0.25">
      <c r="A428" s="1"/>
      <c r="B428"/>
      <c r="E428" s="20"/>
      <c r="P428"/>
      <c r="Q428"/>
      <c r="R428"/>
      <c r="S428"/>
    </row>
    <row r="429" spans="1:19" s="3" customFormat="1" x14ac:dyDescent="0.25">
      <c r="A429" s="1"/>
      <c r="B429"/>
      <c r="E429" s="20"/>
      <c r="P429"/>
      <c r="Q429"/>
      <c r="R429"/>
      <c r="S429"/>
    </row>
    <row r="430" spans="1:19" s="3" customFormat="1" x14ac:dyDescent="0.25">
      <c r="A430" s="1"/>
      <c r="B430"/>
      <c r="E430" s="20"/>
      <c r="P430"/>
      <c r="Q430"/>
      <c r="R430"/>
      <c r="S430"/>
    </row>
    <row r="431" spans="1:19" s="3" customFormat="1" x14ac:dyDescent="0.25">
      <c r="A431" s="1"/>
      <c r="B431"/>
      <c r="E431" s="20"/>
      <c r="P431"/>
      <c r="Q431"/>
      <c r="R431"/>
      <c r="S431"/>
    </row>
    <row r="432" spans="1:19" s="3" customFormat="1" x14ac:dyDescent="0.25">
      <c r="A432" s="1"/>
      <c r="B432"/>
      <c r="E432" s="20"/>
      <c r="P432"/>
      <c r="Q432"/>
      <c r="R432"/>
      <c r="S432"/>
    </row>
    <row r="433" spans="1:19" s="3" customFormat="1" x14ac:dyDescent="0.25">
      <c r="A433" s="1"/>
      <c r="B433"/>
      <c r="E433" s="20"/>
      <c r="P433"/>
      <c r="Q433"/>
      <c r="R433"/>
      <c r="S433"/>
    </row>
    <row r="434" spans="1:19" s="3" customFormat="1" x14ac:dyDescent="0.25">
      <c r="A434" s="1"/>
      <c r="B434"/>
      <c r="E434" s="20"/>
      <c r="P434"/>
      <c r="Q434"/>
      <c r="R434"/>
      <c r="S434"/>
    </row>
    <row r="435" spans="1:19" s="3" customFormat="1" x14ac:dyDescent="0.25">
      <c r="A435" s="1"/>
      <c r="B435"/>
      <c r="E435" s="20"/>
      <c r="P435"/>
      <c r="Q435"/>
      <c r="R435"/>
      <c r="S435"/>
    </row>
    <row r="436" spans="1:19" s="3" customFormat="1" x14ac:dyDescent="0.25">
      <c r="A436" s="1"/>
      <c r="B436"/>
      <c r="E436" s="20"/>
      <c r="P436"/>
      <c r="Q436"/>
      <c r="R436"/>
      <c r="S436"/>
    </row>
    <row r="437" spans="1:19" s="3" customFormat="1" x14ac:dyDescent="0.25">
      <c r="A437" s="1"/>
      <c r="B437"/>
      <c r="E437" s="20"/>
      <c r="P437"/>
      <c r="Q437"/>
      <c r="R437"/>
      <c r="S437"/>
    </row>
    <row r="438" spans="1:19" s="3" customFormat="1" x14ac:dyDescent="0.25">
      <c r="A438" s="1"/>
      <c r="B438"/>
      <c r="E438" s="20"/>
      <c r="P438"/>
      <c r="Q438"/>
      <c r="R438"/>
      <c r="S438"/>
    </row>
    <row r="439" spans="1:19" s="3" customFormat="1" x14ac:dyDescent="0.25">
      <c r="A439" s="1"/>
      <c r="B439"/>
      <c r="E439" s="20"/>
      <c r="P439"/>
      <c r="Q439"/>
      <c r="R439"/>
      <c r="S439"/>
    </row>
    <row r="440" spans="1:19" s="3" customFormat="1" x14ac:dyDescent="0.25">
      <c r="A440" s="1"/>
      <c r="B440"/>
      <c r="E440" s="20"/>
      <c r="P440"/>
      <c r="Q440"/>
      <c r="R440"/>
      <c r="S440"/>
    </row>
    <row r="441" spans="1:19" s="3" customFormat="1" x14ac:dyDescent="0.25">
      <c r="A441" s="1"/>
      <c r="B441"/>
      <c r="E441" s="20"/>
      <c r="P441"/>
      <c r="Q441"/>
      <c r="R441"/>
      <c r="S441"/>
    </row>
    <row r="442" spans="1:19" s="3" customFormat="1" x14ac:dyDescent="0.25">
      <c r="A442" s="1"/>
      <c r="B442"/>
      <c r="E442" s="20"/>
      <c r="P442"/>
      <c r="Q442"/>
      <c r="R442"/>
      <c r="S442"/>
    </row>
    <row r="443" spans="1:19" s="3" customFormat="1" x14ac:dyDescent="0.25">
      <c r="A443" s="1"/>
      <c r="B443"/>
      <c r="E443" s="20"/>
      <c r="P443"/>
      <c r="Q443"/>
      <c r="R443"/>
      <c r="S443"/>
    </row>
    <row r="444" spans="1:19" s="3" customFormat="1" x14ac:dyDescent="0.25">
      <c r="A444" s="1"/>
      <c r="B444"/>
      <c r="E444" s="20"/>
      <c r="P444"/>
      <c r="Q444"/>
      <c r="R444"/>
      <c r="S444"/>
    </row>
    <row r="445" spans="1:19" s="3" customFormat="1" x14ac:dyDescent="0.25">
      <c r="A445" s="1"/>
      <c r="B445"/>
      <c r="E445" s="20"/>
      <c r="P445"/>
      <c r="Q445"/>
      <c r="R445"/>
      <c r="S445"/>
    </row>
    <row r="446" spans="1:19" s="3" customFormat="1" x14ac:dyDescent="0.25">
      <c r="A446" s="1"/>
      <c r="B446"/>
      <c r="E446" s="20"/>
      <c r="P446"/>
      <c r="Q446"/>
      <c r="R446"/>
      <c r="S446"/>
    </row>
    <row r="447" spans="1:19" s="3" customFormat="1" x14ac:dyDescent="0.25">
      <c r="A447" s="1"/>
      <c r="B447"/>
      <c r="E447" s="20"/>
      <c r="P447"/>
      <c r="Q447"/>
      <c r="R447"/>
      <c r="S447"/>
    </row>
    <row r="448" spans="1:19" s="3" customFormat="1" x14ac:dyDescent="0.25">
      <c r="A448" s="1"/>
      <c r="B448"/>
      <c r="E448" s="20"/>
      <c r="P448"/>
      <c r="Q448"/>
      <c r="R448"/>
      <c r="S448"/>
    </row>
    <row r="449" spans="1:19" s="3" customFormat="1" x14ac:dyDescent="0.25">
      <c r="A449" s="1"/>
      <c r="B449"/>
      <c r="E449" s="20"/>
      <c r="P449"/>
      <c r="Q449"/>
      <c r="R449"/>
      <c r="S449"/>
    </row>
    <row r="450" spans="1:19" s="3" customFormat="1" x14ac:dyDescent="0.25">
      <c r="A450" s="1"/>
      <c r="B450"/>
      <c r="E450" s="20"/>
      <c r="P450"/>
      <c r="Q450"/>
      <c r="R450"/>
      <c r="S450"/>
    </row>
    <row r="451" spans="1:19" s="3" customFormat="1" x14ac:dyDescent="0.25">
      <c r="A451" s="1"/>
      <c r="B451"/>
      <c r="E451" s="20"/>
      <c r="P451"/>
      <c r="Q451"/>
      <c r="R451"/>
      <c r="S451"/>
    </row>
    <row r="452" spans="1:19" s="3" customFormat="1" x14ac:dyDescent="0.25">
      <c r="A452" s="1"/>
      <c r="B452"/>
      <c r="E452" s="20"/>
      <c r="P452"/>
      <c r="Q452"/>
      <c r="R452"/>
      <c r="S452"/>
    </row>
    <row r="453" spans="1:19" s="3" customFormat="1" x14ac:dyDescent="0.25">
      <c r="A453" s="1"/>
      <c r="B453"/>
      <c r="E453" s="20"/>
      <c r="P453"/>
      <c r="Q453"/>
      <c r="R453"/>
      <c r="S453"/>
    </row>
    <row r="454" spans="1:19" s="3" customFormat="1" x14ac:dyDescent="0.25">
      <c r="A454" s="1"/>
      <c r="B454"/>
      <c r="E454" s="20"/>
      <c r="P454"/>
      <c r="Q454"/>
      <c r="R454"/>
      <c r="S454"/>
    </row>
    <row r="455" spans="1:19" s="3" customFormat="1" x14ac:dyDescent="0.25">
      <c r="A455" s="1"/>
      <c r="B455"/>
      <c r="E455" s="20"/>
      <c r="P455"/>
      <c r="Q455"/>
      <c r="R455"/>
      <c r="S455"/>
    </row>
    <row r="456" spans="1:19" s="3" customFormat="1" x14ac:dyDescent="0.25">
      <c r="A456" s="1"/>
      <c r="B456"/>
      <c r="E456" s="20"/>
      <c r="P456"/>
      <c r="Q456"/>
      <c r="R456"/>
      <c r="S456"/>
    </row>
    <row r="457" spans="1:19" s="3" customFormat="1" x14ac:dyDescent="0.25">
      <c r="A457" s="1"/>
      <c r="B457"/>
      <c r="E457" s="20"/>
      <c r="P457"/>
      <c r="Q457"/>
      <c r="R457"/>
      <c r="S457"/>
    </row>
    <row r="458" spans="1:19" s="3" customFormat="1" x14ac:dyDescent="0.25">
      <c r="A458" s="1"/>
      <c r="B458"/>
      <c r="E458" s="20"/>
      <c r="P458"/>
      <c r="Q458"/>
      <c r="R458"/>
      <c r="S458"/>
    </row>
    <row r="459" spans="1:19" s="3" customFormat="1" x14ac:dyDescent="0.25">
      <c r="A459" s="1"/>
      <c r="B459"/>
      <c r="E459" s="20"/>
      <c r="P459"/>
      <c r="Q459"/>
      <c r="R459"/>
      <c r="S459"/>
    </row>
    <row r="460" spans="1:19" s="3" customFormat="1" x14ac:dyDescent="0.25">
      <c r="A460" s="1"/>
      <c r="B460"/>
      <c r="E460" s="20"/>
      <c r="P460"/>
      <c r="Q460"/>
      <c r="R460"/>
      <c r="S460"/>
    </row>
    <row r="461" spans="1:19" s="3" customFormat="1" x14ac:dyDescent="0.25">
      <c r="A461" s="1"/>
      <c r="B461"/>
      <c r="E461" s="20"/>
      <c r="P461"/>
      <c r="Q461"/>
      <c r="R461"/>
      <c r="S461"/>
    </row>
    <row r="462" spans="1:19" s="3" customFormat="1" x14ac:dyDescent="0.25">
      <c r="A462" s="1"/>
      <c r="B462"/>
      <c r="E462" s="20"/>
      <c r="P462"/>
      <c r="Q462"/>
      <c r="R462"/>
      <c r="S462"/>
    </row>
    <row r="463" spans="1:19" s="3" customFormat="1" x14ac:dyDescent="0.25">
      <c r="A463" s="1"/>
      <c r="B463"/>
      <c r="E463" s="20"/>
      <c r="P463"/>
      <c r="Q463"/>
      <c r="R463"/>
      <c r="S463"/>
    </row>
    <row r="464" spans="1:19" s="3" customFormat="1" x14ac:dyDescent="0.25">
      <c r="A464" s="1"/>
      <c r="B464"/>
      <c r="E464" s="20"/>
      <c r="P464"/>
      <c r="Q464"/>
      <c r="R464"/>
      <c r="S464"/>
    </row>
    <row r="465" spans="1:19" s="3" customFormat="1" x14ac:dyDescent="0.25">
      <c r="A465" s="1"/>
      <c r="B465"/>
      <c r="E465" s="20"/>
      <c r="P465"/>
      <c r="Q465"/>
      <c r="R465"/>
      <c r="S465"/>
    </row>
    <row r="466" spans="1:19" s="3" customFormat="1" x14ac:dyDescent="0.25">
      <c r="A466" s="1"/>
      <c r="B466"/>
      <c r="E466" s="20"/>
      <c r="P466"/>
      <c r="Q466"/>
      <c r="R466"/>
      <c r="S466"/>
    </row>
    <row r="467" spans="1:19" s="3" customFormat="1" x14ac:dyDescent="0.25">
      <c r="A467" s="1"/>
      <c r="B467"/>
      <c r="E467" s="20"/>
      <c r="P467"/>
      <c r="Q467"/>
      <c r="R467"/>
      <c r="S467"/>
    </row>
    <row r="468" spans="1:19" s="3" customFormat="1" x14ac:dyDescent="0.25">
      <c r="A468" s="1"/>
      <c r="B468"/>
      <c r="E468" s="20"/>
      <c r="P468"/>
      <c r="Q468"/>
      <c r="R468"/>
      <c r="S468"/>
    </row>
    <row r="469" spans="1:19" s="3" customFormat="1" x14ac:dyDescent="0.25">
      <c r="A469" s="1"/>
      <c r="B469"/>
      <c r="E469" s="20"/>
      <c r="P469"/>
      <c r="Q469"/>
      <c r="R469"/>
      <c r="S469"/>
    </row>
    <row r="470" spans="1:19" s="3" customFormat="1" x14ac:dyDescent="0.25">
      <c r="A470" s="1"/>
      <c r="B470"/>
      <c r="E470" s="20"/>
      <c r="P470"/>
      <c r="Q470"/>
      <c r="R470"/>
      <c r="S470"/>
    </row>
    <row r="471" spans="1:19" s="3" customFormat="1" x14ac:dyDescent="0.25">
      <c r="A471" s="1"/>
      <c r="B471"/>
      <c r="E471" s="20"/>
      <c r="P471"/>
      <c r="Q471"/>
      <c r="R471"/>
      <c r="S471"/>
    </row>
    <row r="472" spans="1:19" s="3" customFormat="1" x14ac:dyDescent="0.25">
      <c r="A472" s="1"/>
      <c r="B472"/>
      <c r="E472" s="20"/>
      <c r="P472"/>
      <c r="Q472"/>
      <c r="R472"/>
      <c r="S472"/>
    </row>
    <row r="473" spans="1:19" s="3" customFormat="1" x14ac:dyDescent="0.25">
      <c r="A473" s="1"/>
      <c r="B473"/>
      <c r="E473" s="20"/>
      <c r="P473"/>
      <c r="Q473"/>
      <c r="R473"/>
      <c r="S473"/>
    </row>
    <row r="474" spans="1:19" s="3" customFormat="1" x14ac:dyDescent="0.25">
      <c r="A474" s="1"/>
      <c r="B474"/>
      <c r="E474" s="20"/>
      <c r="P474"/>
      <c r="Q474"/>
      <c r="R474"/>
      <c r="S474"/>
    </row>
    <row r="475" spans="1:19" s="3" customFormat="1" x14ac:dyDescent="0.25">
      <c r="A475" s="1"/>
      <c r="B475"/>
      <c r="E475" s="20"/>
      <c r="P475"/>
      <c r="Q475"/>
      <c r="R475"/>
      <c r="S475"/>
    </row>
    <row r="476" spans="1:19" s="3" customFormat="1" x14ac:dyDescent="0.25">
      <c r="A476" s="1"/>
      <c r="B476"/>
      <c r="E476" s="20"/>
      <c r="P476"/>
      <c r="Q476"/>
      <c r="R476"/>
      <c r="S476"/>
    </row>
    <row r="477" spans="1:19" s="3" customFormat="1" x14ac:dyDescent="0.25">
      <c r="A477" s="1"/>
      <c r="B477"/>
      <c r="E477" s="20"/>
      <c r="P477"/>
      <c r="Q477"/>
      <c r="R477"/>
      <c r="S477"/>
    </row>
    <row r="478" spans="1:19" s="3" customFormat="1" x14ac:dyDescent="0.25">
      <c r="A478" s="1"/>
      <c r="B478"/>
      <c r="E478" s="20"/>
      <c r="P478"/>
      <c r="Q478"/>
      <c r="R478"/>
      <c r="S478"/>
    </row>
    <row r="479" spans="1:19" s="3" customFormat="1" x14ac:dyDescent="0.25">
      <c r="A479" s="1"/>
      <c r="B479"/>
      <c r="E479" s="20"/>
      <c r="P479"/>
      <c r="Q479"/>
      <c r="R479"/>
      <c r="S479"/>
    </row>
    <row r="480" spans="1:19" s="3" customFormat="1" x14ac:dyDescent="0.25">
      <c r="A480" s="1"/>
      <c r="B480"/>
      <c r="E480" s="20"/>
      <c r="P480"/>
      <c r="Q480"/>
      <c r="R480"/>
      <c r="S480"/>
    </row>
    <row r="481" spans="1:19" s="3" customFormat="1" x14ac:dyDescent="0.25">
      <c r="A481" s="1"/>
      <c r="B481"/>
      <c r="E481" s="20"/>
      <c r="P481"/>
      <c r="Q481"/>
      <c r="R481"/>
      <c r="S481"/>
    </row>
    <row r="482" spans="1:19" s="3" customFormat="1" x14ac:dyDescent="0.25">
      <c r="A482" s="1"/>
      <c r="B482"/>
      <c r="E482" s="20"/>
      <c r="P482"/>
      <c r="Q482"/>
      <c r="R482"/>
      <c r="S482"/>
    </row>
    <row r="483" spans="1:19" s="3" customFormat="1" x14ac:dyDescent="0.25">
      <c r="A483" s="1"/>
      <c r="B483"/>
      <c r="E483" s="20"/>
      <c r="P483"/>
      <c r="Q483"/>
      <c r="R483"/>
      <c r="S483"/>
    </row>
    <row r="484" spans="1:19" s="3" customFormat="1" x14ac:dyDescent="0.25">
      <c r="A484" s="1"/>
      <c r="B484"/>
      <c r="E484" s="20"/>
      <c r="P484"/>
      <c r="Q484"/>
      <c r="R484"/>
      <c r="S484"/>
    </row>
    <row r="485" spans="1:19" s="3" customFormat="1" x14ac:dyDescent="0.25">
      <c r="A485" s="1"/>
      <c r="B485"/>
      <c r="E485" s="20"/>
      <c r="P485"/>
      <c r="Q485"/>
      <c r="R485"/>
      <c r="S485"/>
    </row>
    <row r="486" spans="1:19" s="3" customFormat="1" x14ac:dyDescent="0.25">
      <c r="A486" s="1"/>
      <c r="B486"/>
      <c r="E486" s="20"/>
      <c r="P486"/>
      <c r="Q486"/>
      <c r="R486"/>
      <c r="S486"/>
    </row>
    <row r="487" spans="1:19" s="3" customFormat="1" x14ac:dyDescent="0.25">
      <c r="A487" s="1"/>
      <c r="B487"/>
      <c r="E487" s="20"/>
      <c r="P487"/>
      <c r="Q487"/>
      <c r="R487"/>
      <c r="S487"/>
    </row>
    <row r="488" spans="1:19" s="3" customFormat="1" x14ac:dyDescent="0.25">
      <c r="A488" s="1"/>
      <c r="B488"/>
      <c r="E488" s="20"/>
      <c r="P488"/>
      <c r="Q488"/>
      <c r="R488"/>
      <c r="S488"/>
    </row>
    <row r="489" spans="1:19" s="3" customFormat="1" x14ac:dyDescent="0.25">
      <c r="A489" s="1"/>
      <c r="B489"/>
      <c r="E489" s="20"/>
      <c r="P489"/>
      <c r="Q489"/>
      <c r="R489"/>
      <c r="S489"/>
    </row>
    <row r="490" spans="1:19" s="3" customFormat="1" x14ac:dyDescent="0.25">
      <c r="A490" s="1"/>
      <c r="B490"/>
      <c r="E490" s="20"/>
      <c r="P490"/>
      <c r="Q490"/>
      <c r="R490"/>
      <c r="S490"/>
    </row>
    <row r="491" spans="1:19" s="3" customFormat="1" x14ac:dyDescent="0.25">
      <c r="A491" s="1"/>
      <c r="B491"/>
      <c r="E491" s="20"/>
      <c r="P491"/>
      <c r="Q491"/>
      <c r="R491"/>
      <c r="S491"/>
    </row>
    <row r="492" spans="1:19" s="3" customFormat="1" x14ac:dyDescent="0.25">
      <c r="A492" s="1"/>
      <c r="B492"/>
      <c r="E492" s="20"/>
      <c r="P492"/>
      <c r="Q492"/>
      <c r="R492"/>
      <c r="S492"/>
    </row>
    <row r="493" spans="1:19" s="3" customFormat="1" x14ac:dyDescent="0.25">
      <c r="A493" s="1"/>
      <c r="B493"/>
      <c r="E493" s="20"/>
      <c r="P493"/>
      <c r="Q493"/>
      <c r="R493"/>
      <c r="S493"/>
    </row>
    <row r="494" spans="1:19" s="3" customFormat="1" x14ac:dyDescent="0.25">
      <c r="A494" s="1"/>
      <c r="B494"/>
      <c r="E494" s="20"/>
      <c r="P494"/>
      <c r="Q494"/>
      <c r="R494"/>
      <c r="S494"/>
    </row>
    <row r="495" spans="1:19" s="3" customFormat="1" x14ac:dyDescent="0.25">
      <c r="A495" s="1"/>
      <c r="B495"/>
      <c r="E495" s="20"/>
      <c r="P495"/>
      <c r="Q495"/>
      <c r="R495"/>
      <c r="S495"/>
    </row>
    <row r="496" spans="1:19" s="3" customFormat="1" x14ac:dyDescent="0.25">
      <c r="A496" s="1"/>
      <c r="B496"/>
      <c r="E496" s="20"/>
      <c r="P496"/>
      <c r="Q496"/>
      <c r="R496"/>
      <c r="S496"/>
    </row>
    <row r="497" spans="1:19" s="3" customFormat="1" x14ac:dyDescent="0.25">
      <c r="A497" s="1"/>
      <c r="B497"/>
      <c r="E497" s="20"/>
      <c r="P497"/>
      <c r="Q497"/>
      <c r="R497"/>
      <c r="S497"/>
    </row>
    <row r="498" spans="1:19" s="3" customFormat="1" x14ac:dyDescent="0.25">
      <c r="A498" s="1"/>
      <c r="B498"/>
      <c r="E498" s="20"/>
      <c r="P498"/>
      <c r="Q498"/>
      <c r="R498"/>
      <c r="S498"/>
    </row>
    <row r="499" spans="1:19" s="3" customFormat="1" x14ac:dyDescent="0.25">
      <c r="A499" s="1"/>
      <c r="B499"/>
      <c r="E499" s="20"/>
      <c r="P499"/>
      <c r="Q499"/>
      <c r="R499"/>
      <c r="S499"/>
    </row>
    <row r="500" spans="1:19" s="3" customFormat="1" x14ac:dyDescent="0.25">
      <c r="A500" s="1"/>
      <c r="B500"/>
      <c r="E500" s="20"/>
      <c r="P500"/>
      <c r="Q500"/>
      <c r="R500"/>
      <c r="S500"/>
    </row>
    <row r="501" spans="1:19" s="3" customFormat="1" x14ac:dyDescent="0.25">
      <c r="A501" s="1"/>
      <c r="B501"/>
      <c r="E501" s="20"/>
      <c r="P501"/>
      <c r="Q501"/>
      <c r="R501"/>
      <c r="S501"/>
    </row>
    <row r="502" spans="1:19" s="3" customFormat="1" x14ac:dyDescent="0.25">
      <c r="A502" s="1"/>
      <c r="B502"/>
      <c r="E502" s="20"/>
      <c r="P502"/>
      <c r="Q502"/>
      <c r="R502"/>
      <c r="S502"/>
    </row>
    <row r="503" spans="1:19" s="3" customFormat="1" x14ac:dyDescent="0.25">
      <c r="A503" s="1"/>
      <c r="B503"/>
      <c r="E503" s="20"/>
      <c r="P503"/>
      <c r="Q503"/>
      <c r="R503"/>
      <c r="S503"/>
    </row>
    <row r="504" spans="1:19" s="3" customFormat="1" x14ac:dyDescent="0.25">
      <c r="A504" s="1"/>
      <c r="B504"/>
      <c r="E504" s="20"/>
      <c r="P504"/>
      <c r="Q504"/>
      <c r="R504"/>
      <c r="S504"/>
    </row>
    <row r="505" spans="1:19" s="3" customFormat="1" x14ac:dyDescent="0.25">
      <c r="A505" s="1"/>
      <c r="B505"/>
      <c r="E505" s="20"/>
      <c r="P505"/>
      <c r="Q505"/>
      <c r="R505"/>
      <c r="S505"/>
    </row>
    <row r="506" spans="1:19" s="3" customFormat="1" x14ac:dyDescent="0.25">
      <c r="A506" s="1"/>
      <c r="B506"/>
      <c r="E506" s="20"/>
      <c r="P506"/>
      <c r="Q506"/>
      <c r="R506"/>
      <c r="S506"/>
    </row>
    <row r="507" spans="1:19" s="3" customFormat="1" x14ac:dyDescent="0.25">
      <c r="A507" s="1"/>
      <c r="B507"/>
      <c r="E507" s="20"/>
      <c r="P507"/>
      <c r="Q507"/>
      <c r="R507"/>
      <c r="S507"/>
    </row>
    <row r="508" spans="1:19" s="3" customFormat="1" x14ac:dyDescent="0.25">
      <c r="A508" s="1"/>
      <c r="B508"/>
      <c r="E508" s="20"/>
      <c r="P508"/>
      <c r="Q508"/>
      <c r="R508"/>
      <c r="S508"/>
    </row>
    <row r="509" spans="1:19" s="3" customFormat="1" x14ac:dyDescent="0.25">
      <c r="A509" s="1"/>
      <c r="B509"/>
      <c r="E509" s="20"/>
      <c r="P509"/>
      <c r="Q509"/>
      <c r="R509"/>
      <c r="S509"/>
    </row>
    <row r="510" spans="1:19" s="3" customFormat="1" x14ac:dyDescent="0.25">
      <c r="A510" s="1"/>
      <c r="B510"/>
      <c r="E510" s="20"/>
      <c r="P510"/>
      <c r="Q510"/>
      <c r="R510"/>
      <c r="S510"/>
    </row>
    <row r="511" spans="1:19" s="3" customFormat="1" x14ac:dyDescent="0.25">
      <c r="A511" s="1"/>
      <c r="B511"/>
      <c r="E511" s="20"/>
      <c r="P511"/>
      <c r="Q511"/>
      <c r="R511"/>
      <c r="S511"/>
    </row>
    <row r="512" spans="1:19" s="3" customFormat="1" x14ac:dyDescent="0.25">
      <c r="A512" s="1"/>
      <c r="B512"/>
      <c r="E512" s="20"/>
      <c r="P512"/>
      <c r="Q512"/>
      <c r="R512"/>
      <c r="S512"/>
    </row>
    <row r="513" spans="1:19" s="3" customFormat="1" x14ac:dyDescent="0.25">
      <c r="A513" s="1"/>
      <c r="B513"/>
      <c r="E513" s="20"/>
      <c r="P513"/>
      <c r="Q513"/>
      <c r="R513"/>
      <c r="S513"/>
    </row>
    <row r="514" spans="1:19" s="3" customFormat="1" x14ac:dyDescent="0.25">
      <c r="A514" s="1"/>
      <c r="B514"/>
      <c r="E514" s="20"/>
      <c r="P514"/>
      <c r="Q514"/>
      <c r="R514"/>
      <c r="S514"/>
    </row>
    <row r="515" spans="1:19" s="3" customFormat="1" x14ac:dyDescent="0.25">
      <c r="A515" s="1"/>
      <c r="B515"/>
      <c r="E515" s="20"/>
      <c r="P515"/>
      <c r="Q515"/>
      <c r="R515"/>
      <c r="S515"/>
    </row>
    <row r="516" spans="1:19" s="3" customFormat="1" x14ac:dyDescent="0.25">
      <c r="A516" s="1"/>
      <c r="B516"/>
      <c r="E516" s="20"/>
      <c r="P516"/>
      <c r="Q516"/>
      <c r="R516"/>
      <c r="S516"/>
    </row>
    <row r="517" spans="1:19" s="3" customFormat="1" x14ac:dyDescent="0.25">
      <c r="A517" s="1"/>
      <c r="B517"/>
      <c r="E517" s="20"/>
      <c r="P517"/>
      <c r="Q517"/>
      <c r="R517"/>
      <c r="S517"/>
    </row>
    <row r="518" spans="1:19" s="3" customFormat="1" x14ac:dyDescent="0.25">
      <c r="A518" s="1"/>
      <c r="B518"/>
      <c r="E518" s="20"/>
      <c r="P518"/>
      <c r="Q518"/>
      <c r="R518"/>
      <c r="S518"/>
    </row>
    <row r="519" spans="1:19" s="3" customFormat="1" x14ac:dyDescent="0.25">
      <c r="A519" s="1"/>
      <c r="B519"/>
      <c r="E519" s="20"/>
      <c r="P519"/>
      <c r="Q519"/>
      <c r="R519"/>
      <c r="S519"/>
    </row>
    <row r="520" spans="1:19" s="3" customFormat="1" x14ac:dyDescent="0.25">
      <c r="A520" s="1"/>
      <c r="B520"/>
      <c r="E520" s="20"/>
      <c r="P520"/>
      <c r="Q520"/>
      <c r="R520"/>
      <c r="S520"/>
    </row>
    <row r="521" spans="1:19" s="3" customFormat="1" x14ac:dyDescent="0.25">
      <c r="A521" s="1"/>
      <c r="B521"/>
      <c r="E521" s="20"/>
      <c r="P521"/>
      <c r="Q521"/>
      <c r="R521"/>
      <c r="S521"/>
    </row>
    <row r="522" spans="1:19" s="3" customFormat="1" x14ac:dyDescent="0.25">
      <c r="A522" s="1"/>
      <c r="B522"/>
      <c r="E522" s="20"/>
      <c r="P522"/>
      <c r="Q522"/>
      <c r="R522"/>
      <c r="S522"/>
    </row>
    <row r="523" spans="1:19" s="3" customFormat="1" x14ac:dyDescent="0.25">
      <c r="A523" s="1"/>
      <c r="B523"/>
      <c r="E523" s="20"/>
      <c r="P523"/>
      <c r="Q523"/>
      <c r="R523"/>
      <c r="S523"/>
    </row>
    <row r="524" spans="1:19" s="3" customFormat="1" x14ac:dyDescent="0.25">
      <c r="A524" s="1"/>
      <c r="B524"/>
      <c r="E524" s="20"/>
      <c r="P524"/>
      <c r="Q524"/>
      <c r="R524"/>
      <c r="S524"/>
    </row>
    <row r="525" spans="1:19" s="3" customFormat="1" x14ac:dyDescent="0.25">
      <c r="A525" s="1"/>
      <c r="B525"/>
      <c r="E525" s="20"/>
      <c r="P525"/>
      <c r="Q525"/>
      <c r="R525"/>
      <c r="S525"/>
    </row>
    <row r="526" spans="1:19" s="3" customFormat="1" x14ac:dyDescent="0.25">
      <c r="A526" s="1"/>
      <c r="B526"/>
      <c r="E526" s="20"/>
      <c r="P526"/>
      <c r="Q526"/>
      <c r="R526"/>
      <c r="S526"/>
    </row>
    <row r="527" spans="1:19" s="3" customFormat="1" x14ac:dyDescent="0.25">
      <c r="A527" s="1"/>
      <c r="B527"/>
      <c r="E527" s="20"/>
      <c r="P527"/>
      <c r="Q527"/>
      <c r="R527"/>
      <c r="S527"/>
    </row>
    <row r="528" spans="1:19" s="3" customFormat="1" x14ac:dyDescent="0.25">
      <c r="A528" s="1"/>
      <c r="B528"/>
      <c r="E528" s="20"/>
      <c r="P528"/>
      <c r="Q528"/>
      <c r="R528"/>
      <c r="S528"/>
    </row>
    <row r="529" spans="1:19" s="3" customFormat="1" x14ac:dyDescent="0.25">
      <c r="A529" s="1"/>
      <c r="B529"/>
      <c r="E529" s="20"/>
      <c r="P529"/>
      <c r="Q529"/>
      <c r="R529"/>
      <c r="S529"/>
    </row>
    <row r="530" spans="1:19" s="3" customFormat="1" x14ac:dyDescent="0.25">
      <c r="A530" s="1"/>
      <c r="B530"/>
      <c r="E530" s="20"/>
      <c r="P530"/>
      <c r="Q530"/>
      <c r="R530"/>
      <c r="S530"/>
    </row>
    <row r="531" spans="1:19" s="3" customFormat="1" x14ac:dyDescent="0.25">
      <c r="A531" s="1"/>
      <c r="B531"/>
      <c r="E531" s="20"/>
      <c r="P531"/>
      <c r="Q531"/>
      <c r="R531"/>
      <c r="S531"/>
    </row>
    <row r="532" spans="1:19" s="3" customFormat="1" x14ac:dyDescent="0.25">
      <c r="A532" s="1"/>
      <c r="B532"/>
      <c r="E532" s="20"/>
      <c r="P532"/>
      <c r="Q532"/>
      <c r="R532"/>
      <c r="S532"/>
    </row>
    <row r="533" spans="1:19" s="3" customFormat="1" x14ac:dyDescent="0.25">
      <c r="A533" s="1"/>
      <c r="B533"/>
      <c r="E533" s="20"/>
      <c r="P533"/>
      <c r="Q533"/>
      <c r="R533"/>
      <c r="S533"/>
    </row>
    <row r="534" spans="1:19" s="3" customFormat="1" x14ac:dyDescent="0.25">
      <c r="A534" s="1"/>
      <c r="B534"/>
      <c r="E534" s="20"/>
      <c r="P534"/>
      <c r="Q534"/>
      <c r="R534"/>
      <c r="S534"/>
    </row>
    <row r="535" spans="1:19" s="3" customFormat="1" x14ac:dyDescent="0.25">
      <c r="A535" s="1"/>
      <c r="B535"/>
      <c r="E535" s="20"/>
      <c r="P535"/>
      <c r="Q535"/>
      <c r="R535"/>
      <c r="S535"/>
    </row>
    <row r="536" spans="1:19" s="3" customFormat="1" x14ac:dyDescent="0.25">
      <c r="A536" s="1"/>
      <c r="B536"/>
      <c r="E536" s="20"/>
      <c r="P536"/>
      <c r="Q536"/>
      <c r="R536"/>
      <c r="S536"/>
    </row>
    <row r="537" spans="1:19" s="3" customFormat="1" x14ac:dyDescent="0.25">
      <c r="A537" s="1"/>
      <c r="B537"/>
      <c r="E537" s="20"/>
      <c r="P537"/>
      <c r="Q537"/>
      <c r="R537"/>
      <c r="S537"/>
    </row>
    <row r="538" spans="1:19" s="3" customFormat="1" x14ac:dyDescent="0.25">
      <c r="A538" s="1"/>
      <c r="B538"/>
      <c r="E538" s="20"/>
      <c r="P538"/>
      <c r="Q538"/>
      <c r="R538"/>
      <c r="S538"/>
    </row>
    <row r="539" spans="1:19" s="3" customFormat="1" x14ac:dyDescent="0.25">
      <c r="A539" s="1"/>
      <c r="B539"/>
      <c r="E539" s="20"/>
      <c r="P539"/>
      <c r="Q539"/>
      <c r="R539"/>
      <c r="S539"/>
    </row>
    <row r="540" spans="1:19" s="3" customFormat="1" x14ac:dyDescent="0.25">
      <c r="A540" s="1"/>
      <c r="B540"/>
      <c r="E540" s="20"/>
      <c r="P540"/>
      <c r="Q540"/>
      <c r="R540"/>
      <c r="S540"/>
    </row>
    <row r="541" spans="1:19" s="3" customFormat="1" x14ac:dyDescent="0.25">
      <c r="A541" s="1"/>
      <c r="B541"/>
      <c r="E541" s="20"/>
      <c r="P541"/>
      <c r="Q541"/>
      <c r="R541"/>
      <c r="S541"/>
    </row>
    <row r="542" spans="1:19" s="3" customFormat="1" x14ac:dyDescent="0.25">
      <c r="A542" s="1"/>
      <c r="B542"/>
      <c r="E542" s="20"/>
      <c r="P542"/>
      <c r="Q542"/>
      <c r="R542"/>
      <c r="S542"/>
    </row>
    <row r="543" spans="1:19" s="3" customFormat="1" x14ac:dyDescent="0.25">
      <c r="A543" s="1"/>
      <c r="B543"/>
      <c r="E543" s="20"/>
      <c r="P543"/>
      <c r="Q543"/>
      <c r="R543"/>
      <c r="S543"/>
    </row>
    <row r="544" spans="1:19" s="3" customFormat="1" x14ac:dyDescent="0.25">
      <c r="A544" s="1"/>
      <c r="B544"/>
      <c r="E544" s="20"/>
      <c r="P544"/>
      <c r="Q544"/>
      <c r="R544"/>
      <c r="S544"/>
    </row>
    <row r="545" spans="1:19" s="3" customFormat="1" x14ac:dyDescent="0.25">
      <c r="A545" s="1"/>
      <c r="B545"/>
      <c r="E545" s="20"/>
      <c r="P545"/>
      <c r="Q545"/>
      <c r="R545"/>
      <c r="S545"/>
    </row>
    <row r="546" spans="1:19" s="3" customFormat="1" x14ac:dyDescent="0.25">
      <c r="A546" s="1"/>
      <c r="B546"/>
      <c r="E546" s="20"/>
      <c r="P546"/>
      <c r="Q546"/>
      <c r="R546"/>
      <c r="S546"/>
    </row>
    <row r="547" spans="1:19" s="3" customFormat="1" x14ac:dyDescent="0.25">
      <c r="A547" s="1"/>
      <c r="B547"/>
      <c r="E547" s="20"/>
      <c r="P547"/>
      <c r="Q547"/>
      <c r="R547"/>
      <c r="S547"/>
    </row>
    <row r="548" spans="1:19" s="3" customFormat="1" x14ac:dyDescent="0.25">
      <c r="A548" s="1"/>
      <c r="B548"/>
      <c r="E548" s="20"/>
      <c r="P548"/>
      <c r="Q548"/>
      <c r="R548"/>
      <c r="S548"/>
    </row>
    <row r="549" spans="1:19" s="3" customFormat="1" x14ac:dyDescent="0.25">
      <c r="A549" s="1"/>
      <c r="B549"/>
      <c r="E549" s="20"/>
      <c r="P549"/>
      <c r="Q549"/>
      <c r="R549"/>
      <c r="S549"/>
    </row>
    <row r="550" spans="1:19" s="3" customFormat="1" x14ac:dyDescent="0.25">
      <c r="A550" s="1"/>
      <c r="B550"/>
      <c r="E550" s="20"/>
      <c r="P550"/>
      <c r="Q550"/>
      <c r="R550"/>
      <c r="S550"/>
    </row>
    <row r="551" spans="1:19" s="3" customFormat="1" x14ac:dyDescent="0.25">
      <c r="A551" s="1"/>
      <c r="B551"/>
      <c r="E551" s="20"/>
      <c r="P551"/>
      <c r="Q551"/>
      <c r="R551"/>
      <c r="S551"/>
    </row>
    <row r="552" spans="1:19" s="3" customFormat="1" x14ac:dyDescent="0.25">
      <c r="A552" s="1"/>
      <c r="B552"/>
      <c r="E552" s="20"/>
      <c r="P552"/>
      <c r="Q552"/>
      <c r="R552"/>
      <c r="S552"/>
    </row>
    <row r="553" spans="1:19" s="3" customFormat="1" x14ac:dyDescent="0.25">
      <c r="A553" s="1"/>
      <c r="B553"/>
      <c r="E553" s="20"/>
      <c r="P553"/>
      <c r="Q553"/>
      <c r="R553"/>
      <c r="S553"/>
    </row>
    <row r="554" spans="1:19" s="3" customFormat="1" x14ac:dyDescent="0.25">
      <c r="A554" s="1"/>
      <c r="B554"/>
      <c r="E554" s="20"/>
      <c r="P554"/>
      <c r="Q554"/>
      <c r="R554"/>
      <c r="S554"/>
    </row>
    <row r="555" spans="1:19" s="3" customFormat="1" x14ac:dyDescent="0.25">
      <c r="A555" s="1"/>
      <c r="B555"/>
      <c r="E555" s="20"/>
      <c r="P555"/>
      <c r="Q555"/>
      <c r="R555"/>
      <c r="S555"/>
    </row>
    <row r="556" spans="1:19" s="3" customFormat="1" x14ac:dyDescent="0.25">
      <c r="A556" s="1"/>
      <c r="B556"/>
      <c r="E556" s="20"/>
      <c r="P556"/>
      <c r="Q556"/>
      <c r="R556"/>
      <c r="S556"/>
    </row>
    <row r="557" spans="1:19" s="3" customFormat="1" x14ac:dyDescent="0.25">
      <c r="A557" s="1"/>
      <c r="B557"/>
      <c r="E557" s="20"/>
      <c r="P557"/>
      <c r="Q557"/>
      <c r="R557"/>
      <c r="S557"/>
    </row>
    <row r="558" spans="1:19" s="3" customFormat="1" x14ac:dyDescent="0.25">
      <c r="A558" s="1"/>
      <c r="B558"/>
      <c r="E558" s="20"/>
      <c r="P558"/>
      <c r="Q558"/>
      <c r="R558"/>
      <c r="S558"/>
    </row>
    <row r="559" spans="1:19" s="3" customFormat="1" x14ac:dyDescent="0.25">
      <c r="A559" s="1"/>
      <c r="B559"/>
      <c r="E559" s="20"/>
      <c r="P559"/>
      <c r="Q559"/>
      <c r="R559"/>
      <c r="S559"/>
    </row>
    <row r="560" spans="1:19" s="3" customFormat="1" x14ac:dyDescent="0.25">
      <c r="A560" s="1"/>
      <c r="B560"/>
      <c r="E560" s="20"/>
      <c r="P560"/>
      <c r="Q560"/>
      <c r="R560"/>
      <c r="S560"/>
    </row>
    <row r="561" spans="1:19" s="3" customFormat="1" x14ac:dyDescent="0.25">
      <c r="A561" s="1"/>
      <c r="B561"/>
      <c r="E561" s="20"/>
      <c r="P561"/>
      <c r="Q561"/>
      <c r="R561"/>
      <c r="S561"/>
    </row>
    <row r="562" spans="1:19" s="3" customFormat="1" x14ac:dyDescent="0.25">
      <c r="A562" s="1"/>
      <c r="B562"/>
      <c r="E562" s="20"/>
      <c r="P562"/>
      <c r="Q562"/>
      <c r="R562"/>
      <c r="S562"/>
    </row>
    <row r="563" spans="1:19" s="3" customFormat="1" x14ac:dyDescent="0.25">
      <c r="A563" s="1"/>
      <c r="B563"/>
      <c r="E563" s="20"/>
      <c r="P563"/>
      <c r="Q563"/>
      <c r="R563"/>
      <c r="S563"/>
    </row>
    <row r="564" spans="1:19" s="3" customFormat="1" x14ac:dyDescent="0.25">
      <c r="A564" s="1"/>
      <c r="B564"/>
      <c r="E564" s="20"/>
      <c r="P564"/>
      <c r="Q564"/>
      <c r="R564"/>
      <c r="S564"/>
    </row>
    <row r="565" spans="1:19" s="3" customFormat="1" x14ac:dyDescent="0.25">
      <c r="A565" s="1"/>
      <c r="B565"/>
      <c r="E565" s="20"/>
      <c r="P565"/>
      <c r="Q565"/>
      <c r="R565"/>
      <c r="S565"/>
    </row>
    <row r="566" spans="1:19" s="3" customFormat="1" x14ac:dyDescent="0.25">
      <c r="A566" s="1"/>
      <c r="B566"/>
      <c r="E566" s="20"/>
      <c r="P566"/>
      <c r="Q566"/>
      <c r="R566"/>
      <c r="S566"/>
    </row>
    <row r="567" spans="1:19" s="3" customFormat="1" x14ac:dyDescent="0.25">
      <c r="A567" s="1"/>
      <c r="B567"/>
      <c r="E567" s="20"/>
      <c r="P567"/>
      <c r="Q567"/>
      <c r="R567"/>
      <c r="S567"/>
    </row>
    <row r="568" spans="1:19" s="3" customFormat="1" x14ac:dyDescent="0.25">
      <c r="A568" s="1"/>
      <c r="B568"/>
      <c r="E568" s="20"/>
      <c r="P568"/>
      <c r="Q568"/>
      <c r="R568"/>
      <c r="S568"/>
    </row>
    <row r="569" spans="1:19" s="3" customFormat="1" x14ac:dyDescent="0.25">
      <c r="A569" s="1"/>
      <c r="B569"/>
      <c r="E569" s="20"/>
      <c r="P569"/>
      <c r="Q569"/>
      <c r="R569"/>
      <c r="S569"/>
    </row>
    <row r="570" spans="1:19" s="3" customFormat="1" x14ac:dyDescent="0.25">
      <c r="A570" s="1"/>
      <c r="B570"/>
      <c r="E570" s="20"/>
      <c r="P570"/>
      <c r="Q570"/>
      <c r="R570"/>
      <c r="S570"/>
    </row>
    <row r="571" spans="1:19" s="3" customFormat="1" x14ac:dyDescent="0.25">
      <c r="A571" s="1"/>
      <c r="B571"/>
      <c r="E571" s="20"/>
      <c r="P571"/>
      <c r="Q571"/>
      <c r="R571"/>
      <c r="S571"/>
    </row>
    <row r="572" spans="1:19" s="3" customFormat="1" x14ac:dyDescent="0.25">
      <c r="A572" s="1"/>
      <c r="B572"/>
      <c r="E572" s="20"/>
      <c r="P572"/>
      <c r="Q572"/>
      <c r="R572"/>
      <c r="S572"/>
    </row>
    <row r="573" spans="1:19" s="3" customFormat="1" x14ac:dyDescent="0.25">
      <c r="A573" s="1"/>
      <c r="B573"/>
      <c r="E573" s="20"/>
      <c r="P573"/>
      <c r="Q573"/>
      <c r="R573"/>
      <c r="S573"/>
    </row>
    <row r="574" spans="1:19" s="3" customFormat="1" x14ac:dyDescent="0.25">
      <c r="A574" s="1"/>
      <c r="B574"/>
      <c r="E574" s="20"/>
      <c r="P574"/>
      <c r="Q574"/>
      <c r="R574"/>
      <c r="S574"/>
    </row>
    <row r="575" spans="1:19" s="3" customFormat="1" x14ac:dyDescent="0.25">
      <c r="A575" s="1"/>
      <c r="B575"/>
      <c r="E575" s="20"/>
      <c r="P575"/>
      <c r="Q575"/>
      <c r="R575"/>
      <c r="S575"/>
    </row>
    <row r="576" spans="1:19" s="3" customFormat="1" x14ac:dyDescent="0.25">
      <c r="A576" s="1"/>
      <c r="B576"/>
      <c r="E576" s="20"/>
      <c r="P576"/>
      <c r="Q576"/>
      <c r="R576"/>
      <c r="S576"/>
    </row>
    <row r="577" spans="1:19" s="3" customFormat="1" x14ac:dyDescent="0.25">
      <c r="A577" s="1"/>
      <c r="B577"/>
      <c r="E577" s="20"/>
      <c r="P577"/>
      <c r="Q577"/>
      <c r="R577"/>
      <c r="S577"/>
    </row>
    <row r="578" spans="1:19" s="3" customFormat="1" x14ac:dyDescent="0.25">
      <c r="A578" s="1"/>
      <c r="B578"/>
      <c r="E578" s="20"/>
      <c r="P578"/>
      <c r="Q578"/>
      <c r="R578"/>
      <c r="S578"/>
    </row>
    <row r="579" spans="1:19" s="3" customFormat="1" x14ac:dyDescent="0.25">
      <c r="A579" s="1"/>
      <c r="B579"/>
      <c r="E579" s="20"/>
      <c r="P579"/>
      <c r="Q579"/>
      <c r="R579"/>
      <c r="S579"/>
    </row>
    <row r="580" spans="1:19" s="3" customFormat="1" x14ac:dyDescent="0.25">
      <c r="A580" s="1"/>
      <c r="B580"/>
      <c r="E580" s="20"/>
      <c r="P580"/>
      <c r="Q580"/>
      <c r="R580"/>
      <c r="S580"/>
    </row>
    <row r="581" spans="1:19" s="3" customFormat="1" x14ac:dyDescent="0.25">
      <c r="A581" s="1"/>
      <c r="B581"/>
      <c r="E581" s="20"/>
      <c r="P581"/>
      <c r="Q581"/>
      <c r="R581"/>
      <c r="S581"/>
    </row>
    <row r="582" spans="1:19" s="3" customFormat="1" x14ac:dyDescent="0.25">
      <c r="A582" s="1"/>
      <c r="B582"/>
      <c r="E582" s="20"/>
      <c r="P582"/>
      <c r="Q582"/>
      <c r="R582"/>
      <c r="S582"/>
    </row>
    <row r="583" spans="1:19" s="3" customFormat="1" x14ac:dyDescent="0.25">
      <c r="A583" s="1"/>
      <c r="B583"/>
      <c r="E583" s="20"/>
      <c r="P583"/>
      <c r="Q583"/>
      <c r="R583"/>
      <c r="S583"/>
    </row>
    <row r="584" spans="1:19" s="3" customFormat="1" x14ac:dyDescent="0.25">
      <c r="A584" s="1"/>
      <c r="B584"/>
      <c r="E584" s="20"/>
      <c r="P584"/>
      <c r="Q584"/>
      <c r="R584"/>
      <c r="S584"/>
    </row>
    <row r="585" spans="1:19" s="3" customFormat="1" x14ac:dyDescent="0.25">
      <c r="A585" s="1"/>
      <c r="B585"/>
      <c r="E585" s="20"/>
      <c r="P585"/>
      <c r="Q585"/>
      <c r="R585"/>
      <c r="S585"/>
    </row>
    <row r="586" spans="1:19" s="3" customFormat="1" x14ac:dyDescent="0.25">
      <c r="A586" s="1"/>
      <c r="B586"/>
      <c r="E586" s="20"/>
      <c r="P586"/>
      <c r="Q586"/>
      <c r="R586"/>
      <c r="S586"/>
    </row>
    <row r="587" spans="1:19" s="3" customFormat="1" x14ac:dyDescent="0.25">
      <c r="A587" s="1"/>
      <c r="B587"/>
      <c r="E587" s="20"/>
      <c r="P587"/>
      <c r="Q587"/>
      <c r="R587"/>
      <c r="S587"/>
    </row>
    <row r="588" spans="1:19" s="3" customFormat="1" x14ac:dyDescent="0.25">
      <c r="A588" s="1"/>
      <c r="B588"/>
      <c r="E588" s="20"/>
      <c r="P588"/>
      <c r="Q588"/>
      <c r="R588"/>
      <c r="S588"/>
    </row>
    <row r="589" spans="1:19" s="3" customFormat="1" x14ac:dyDescent="0.25">
      <c r="A589" s="1"/>
      <c r="B589"/>
      <c r="E589" s="20"/>
      <c r="P589"/>
      <c r="Q589"/>
      <c r="R589"/>
      <c r="S589"/>
    </row>
    <row r="590" spans="1:19" s="3" customFormat="1" x14ac:dyDescent="0.25">
      <c r="A590" s="1"/>
      <c r="B590"/>
      <c r="E590" s="20"/>
      <c r="P590"/>
      <c r="Q590"/>
      <c r="R590"/>
      <c r="S590"/>
    </row>
    <row r="591" spans="1:19" s="3" customFormat="1" x14ac:dyDescent="0.25">
      <c r="A591" s="1"/>
      <c r="B591"/>
      <c r="E591" s="20"/>
      <c r="P591"/>
      <c r="Q591"/>
      <c r="R591"/>
      <c r="S591"/>
    </row>
    <row r="592" spans="1:19" s="3" customFormat="1" x14ac:dyDescent="0.25">
      <c r="A592" s="1"/>
      <c r="B592"/>
      <c r="E592" s="20"/>
      <c r="P592"/>
      <c r="Q592"/>
      <c r="R592"/>
      <c r="S592"/>
    </row>
    <row r="593" spans="1:19" s="3" customFormat="1" x14ac:dyDescent="0.25">
      <c r="A593" s="1"/>
      <c r="B593"/>
      <c r="E593" s="20"/>
      <c r="P593"/>
      <c r="Q593"/>
      <c r="R593"/>
      <c r="S593"/>
    </row>
    <row r="594" spans="1:19" s="3" customFormat="1" x14ac:dyDescent="0.25">
      <c r="A594" s="1"/>
      <c r="B594"/>
      <c r="E594" s="20"/>
      <c r="P594"/>
      <c r="Q594"/>
      <c r="R594"/>
      <c r="S594"/>
    </row>
    <row r="595" spans="1:19" s="3" customFormat="1" x14ac:dyDescent="0.25">
      <c r="A595" s="1"/>
      <c r="B595"/>
      <c r="E595" s="20"/>
      <c r="P595"/>
      <c r="Q595"/>
      <c r="R595"/>
      <c r="S595"/>
    </row>
    <row r="596" spans="1:19" s="3" customFormat="1" x14ac:dyDescent="0.25">
      <c r="A596" s="1"/>
      <c r="B596"/>
      <c r="E596" s="20"/>
      <c r="P596"/>
      <c r="Q596"/>
      <c r="R596"/>
      <c r="S596"/>
    </row>
    <row r="597" spans="1:19" s="3" customFormat="1" x14ac:dyDescent="0.25">
      <c r="A597" s="1"/>
      <c r="B597"/>
      <c r="E597" s="20"/>
      <c r="P597"/>
      <c r="Q597"/>
      <c r="R597"/>
      <c r="S597"/>
    </row>
    <row r="598" spans="1:19" s="3" customFormat="1" x14ac:dyDescent="0.25">
      <c r="A598" s="1"/>
      <c r="B598"/>
      <c r="E598" s="20"/>
      <c r="P598"/>
      <c r="Q598"/>
      <c r="R598"/>
      <c r="S598"/>
    </row>
    <row r="599" spans="1:19" s="3" customFormat="1" x14ac:dyDescent="0.25">
      <c r="A599" s="1"/>
      <c r="B599"/>
      <c r="E599" s="20"/>
      <c r="P599"/>
      <c r="Q599"/>
      <c r="R599"/>
      <c r="S599"/>
    </row>
    <row r="600" spans="1:19" s="3" customFormat="1" x14ac:dyDescent="0.25">
      <c r="A600" s="1"/>
      <c r="B600"/>
      <c r="E600" s="20"/>
      <c r="P600"/>
      <c r="Q600"/>
      <c r="R600"/>
      <c r="S600"/>
    </row>
    <row r="601" spans="1:19" s="3" customFormat="1" x14ac:dyDescent="0.25">
      <c r="A601" s="1"/>
      <c r="B601"/>
      <c r="E601" s="20"/>
      <c r="P601"/>
      <c r="Q601"/>
      <c r="R601"/>
      <c r="S601"/>
    </row>
    <row r="602" spans="1:19" s="3" customFormat="1" x14ac:dyDescent="0.25">
      <c r="A602" s="1"/>
      <c r="B602"/>
      <c r="E602" s="20"/>
      <c r="P602"/>
      <c r="Q602"/>
      <c r="R602"/>
      <c r="S602"/>
    </row>
    <row r="603" spans="1:19" s="3" customFormat="1" x14ac:dyDescent="0.25">
      <c r="A603" s="1"/>
      <c r="B603"/>
      <c r="E603" s="20"/>
      <c r="P603"/>
      <c r="Q603"/>
      <c r="R603"/>
      <c r="S603"/>
    </row>
    <row r="604" spans="1:19" s="3" customFormat="1" x14ac:dyDescent="0.25">
      <c r="A604" s="1"/>
      <c r="B604"/>
      <c r="E604" s="20"/>
      <c r="P604"/>
      <c r="Q604"/>
      <c r="R604"/>
      <c r="S604"/>
    </row>
    <row r="605" spans="1:19" s="3" customFormat="1" x14ac:dyDescent="0.25">
      <c r="A605" s="1"/>
      <c r="B605"/>
      <c r="E605" s="20"/>
      <c r="P605"/>
      <c r="Q605"/>
      <c r="R605"/>
      <c r="S605"/>
    </row>
    <row r="606" spans="1:19" s="3" customFormat="1" x14ac:dyDescent="0.25">
      <c r="A606" s="1"/>
      <c r="B606"/>
      <c r="E606" s="20"/>
      <c r="P606"/>
      <c r="Q606"/>
      <c r="R606"/>
      <c r="S606"/>
    </row>
    <row r="607" spans="1:19" s="3" customFormat="1" x14ac:dyDescent="0.25">
      <c r="A607" s="1"/>
      <c r="B607"/>
      <c r="E607" s="20"/>
      <c r="P607"/>
      <c r="Q607"/>
      <c r="R607"/>
      <c r="S607"/>
    </row>
    <row r="608" spans="1:19" s="3" customFormat="1" x14ac:dyDescent="0.25">
      <c r="A608" s="1"/>
      <c r="B608"/>
      <c r="E608" s="20"/>
      <c r="P608"/>
      <c r="Q608"/>
      <c r="R608"/>
      <c r="S608"/>
    </row>
    <row r="609" spans="1:19" s="3" customFormat="1" x14ac:dyDescent="0.25">
      <c r="A609" s="1"/>
      <c r="B609"/>
      <c r="E609" s="20"/>
      <c r="P609"/>
      <c r="Q609"/>
      <c r="R609"/>
      <c r="S609"/>
    </row>
    <row r="610" spans="1:19" s="3" customFormat="1" x14ac:dyDescent="0.25">
      <c r="A610" s="1"/>
      <c r="B610"/>
      <c r="E610" s="20"/>
      <c r="P610"/>
      <c r="Q610"/>
      <c r="R610"/>
      <c r="S610"/>
    </row>
    <row r="611" spans="1:19" s="3" customFormat="1" x14ac:dyDescent="0.25">
      <c r="A611" s="1"/>
      <c r="B611"/>
      <c r="E611" s="20"/>
      <c r="P611"/>
      <c r="Q611"/>
      <c r="R611"/>
      <c r="S611"/>
    </row>
    <row r="612" spans="1:19" s="3" customFormat="1" x14ac:dyDescent="0.25">
      <c r="A612" s="1"/>
      <c r="B612"/>
      <c r="E612" s="20"/>
      <c r="P612"/>
      <c r="Q612"/>
      <c r="R612"/>
      <c r="S612"/>
    </row>
    <row r="613" spans="1:19" s="3" customFormat="1" x14ac:dyDescent="0.25">
      <c r="A613" s="1"/>
      <c r="B613"/>
      <c r="E613" s="20"/>
      <c r="P613"/>
      <c r="Q613"/>
      <c r="R613"/>
      <c r="S613"/>
    </row>
    <row r="614" spans="1:19" s="3" customFormat="1" x14ac:dyDescent="0.25">
      <c r="A614" s="1"/>
      <c r="B614"/>
      <c r="E614" s="20"/>
      <c r="P614"/>
      <c r="Q614"/>
      <c r="R614"/>
      <c r="S614"/>
    </row>
    <row r="615" spans="1:19" s="3" customFormat="1" x14ac:dyDescent="0.25">
      <c r="A615" s="1"/>
      <c r="B615"/>
      <c r="E615" s="20"/>
      <c r="P615"/>
      <c r="Q615"/>
      <c r="R615"/>
      <c r="S615"/>
    </row>
    <row r="616" spans="1:19" s="3" customFormat="1" x14ac:dyDescent="0.25">
      <c r="A616" s="1"/>
      <c r="B616"/>
      <c r="E616" s="20"/>
      <c r="P616"/>
      <c r="Q616"/>
      <c r="R616"/>
      <c r="S616"/>
    </row>
    <row r="617" spans="1:19" s="3" customFormat="1" x14ac:dyDescent="0.25">
      <c r="A617" s="1"/>
      <c r="B617"/>
      <c r="E617" s="20"/>
      <c r="P617"/>
      <c r="Q617"/>
      <c r="R617"/>
      <c r="S617"/>
    </row>
    <row r="618" spans="1:19" s="3" customFormat="1" x14ac:dyDescent="0.25">
      <c r="A618" s="1"/>
      <c r="B618"/>
      <c r="E618" s="20"/>
      <c r="P618"/>
      <c r="Q618"/>
      <c r="R618"/>
      <c r="S618"/>
    </row>
    <row r="619" spans="1:19" s="3" customFormat="1" x14ac:dyDescent="0.25">
      <c r="A619" s="1"/>
      <c r="B619"/>
      <c r="E619" s="20"/>
      <c r="P619"/>
      <c r="Q619"/>
      <c r="R619"/>
      <c r="S619"/>
    </row>
    <row r="620" spans="1:19" s="3" customFormat="1" x14ac:dyDescent="0.25">
      <c r="A620" s="1"/>
      <c r="B620"/>
      <c r="E620" s="20"/>
      <c r="P620"/>
      <c r="Q620"/>
      <c r="R620"/>
      <c r="S620"/>
    </row>
    <row r="621" spans="1:19" s="3" customFormat="1" x14ac:dyDescent="0.25">
      <c r="A621" s="1"/>
      <c r="B621"/>
      <c r="E621" s="20"/>
      <c r="P621"/>
      <c r="Q621"/>
      <c r="R621"/>
      <c r="S621"/>
    </row>
    <row r="622" spans="1:19" s="3" customFormat="1" x14ac:dyDescent="0.25">
      <c r="A622" s="1"/>
      <c r="B622"/>
      <c r="E622" s="20"/>
      <c r="P622"/>
      <c r="Q622"/>
      <c r="R622"/>
      <c r="S622"/>
    </row>
    <row r="623" spans="1:19" s="3" customFormat="1" x14ac:dyDescent="0.25">
      <c r="A623" s="1"/>
      <c r="B623"/>
      <c r="E623" s="20"/>
      <c r="P623"/>
      <c r="Q623"/>
      <c r="R623"/>
      <c r="S623"/>
    </row>
    <row r="624" spans="1:19" s="3" customFormat="1" x14ac:dyDescent="0.25">
      <c r="A624" s="1"/>
      <c r="B624"/>
      <c r="E624" s="20"/>
      <c r="P624"/>
      <c r="Q624"/>
      <c r="R624"/>
      <c r="S624"/>
    </row>
    <row r="625" spans="1:19" s="3" customFormat="1" x14ac:dyDescent="0.25">
      <c r="A625" s="1"/>
      <c r="B625"/>
      <c r="E625" s="20"/>
      <c r="P625"/>
      <c r="Q625"/>
      <c r="R625"/>
      <c r="S625"/>
    </row>
    <row r="626" spans="1:19" s="3" customFormat="1" x14ac:dyDescent="0.25">
      <c r="A626" s="1"/>
      <c r="B626"/>
      <c r="E626" s="20"/>
      <c r="P626"/>
      <c r="Q626"/>
      <c r="R626"/>
      <c r="S626"/>
    </row>
    <row r="627" spans="1:19" s="3" customFormat="1" x14ac:dyDescent="0.25">
      <c r="A627" s="1"/>
      <c r="B627"/>
      <c r="E627" s="20"/>
      <c r="P627"/>
      <c r="Q627"/>
      <c r="R627"/>
      <c r="S627"/>
    </row>
    <row r="628" spans="1:19" s="3" customFormat="1" x14ac:dyDescent="0.25">
      <c r="A628" s="1"/>
      <c r="B628"/>
      <c r="E628" s="20"/>
      <c r="P628"/>
      <c r="Q628"/>
      <c r="R628"/>
      <c r="S628"/>
    </row>
    <row r="629" spans="1:19" s="3" customFormat="1" x14ac:dyDescent="0.25">
      <c r="A629" s="1"/>
      <c r="B629"/>
      <c r="E629" s="20"/>
      <c r="P629"/>
      <c r="Q629"/>
      <c r="R629"/>
      <c r="S629"/>
    </row>
    <row r="630" spans="1:19" s="3" customFormat="1" x14ac:dyDescent="0.25">
      <c r="A630" s="1"/>
      <c r="B630"/>
      <c r="E630" s="20"/>
      <c r="P630"/>
      <c r="Q630"/>
      <c r="R630"/>
      <c r="S630"/>
    </row>
    <row r="631" spans="1:19" s="3" customFormat="1" x14ac:dyDescent="0.25">
      <c r="A631" s="1"/>
      <c r="B631"/>
      <c r="E631" s="20"/>
      <c r="P631"/>
      <c r="Q631"/>
      <c r="R631"/>
      <c r="S631"/>
    </row>
    <row r="632" spans="1:19" s="3" customFormat="1" x14ac:dyDescent="0.25">
      <c r="A632" s="1"/>
      <c r="B632"/>
      <c r="E632" s="20"/>
      <c r="P632"/>
      <c r="Q632"/>
      <c r="R632"/>
      <c r="S632"/>
    </row>
    <row r="633" spans="1:19" s="3" customFormat="1" x14ac:dyDescent="0.25">
      <c r="A633" s="1"/>
      <c r="B633"/>
      <c r="E633" s="20"/>
      <c r="P633"/>
      <c r="Q633"/>
      <c r="R633"/>
      <c r="S633"/>
    </row>
    <row r="634" spans="1:19" s="3" customFormat="1" x14ac:dyDescent="0.25">
      <c r="A634" s="1"/>
      <c r="B634"/>
      <c r="E634" s="20"/>
      <c r="P634"/>
      <c r="Q634"/>
      <c r="R634"/>
      <c r="S634"/>
    </row>
    <row r="635" spans="1:19" s="3" customFormat="1" x14ac:dyDescent="0.25">
      <c r="A635" s="1"/>
      <c r="B635"/>
      <c r="E635" s="20"/>
      <c r="P635"/>
      <c r="Q635"/>
      <c r="R635"/>
      <c r="S635"/>
    </row>
    <row r="636" spans="1:19" s="3" customFormat="1" x14ac:dyDescent="0.25">
      <c r="A636" s="1"/>
      <c r="B636"/>
      <c r="E636" s="20"/>
      <c r="P636"/>
      <c r="Q636"/>
      <c r="R636"/>
      <c r="S636"/>
    </row>
    <row r="637" spans="1:19" s="3" customFormat="1" x14ac:dyDescent="0.25">
      <c r="A637" s="1"/>
      <c r="B637"/>
      <c r="E637" s="20"/>
      <c r="P637"/>
      <c r="Q637"/>
      <c r="R637"/>
      <c r="S637"/>
    </row>
    <row r="638" spans="1:19" s="3" customFormat="1" x14ac:dyDescent="0.25">
      <c r="A638" s="1"/>
      <c r="B638"/>
      <c r="E638" s="20"/>
      <c r="P638"/>
      <c r="Q638"/>
      <c r="R638"/>
      <c r="S638"/>
    </row>
    <row r="639" spans="1:19" s="3" customFormat="1" x14ac:dyDescent="0.25">
      <c r="A639" s="1"/>
      <c r="B639"/>
      <c r="E639" s="20"/>
      <c r="P639"/>
      <c r="Q639"/>
      <c r="R639"/>
      <c r="S639"/>
    </row>
    <row r="640" spans="1:19" s="3" customFormat="1" x14ac:dyDescent="0.25">
      <c r="A640" s="1"/>
      <c r="B640"/>
      <c r="E640" s="20"/>
      <c r="P640"/>
      <c r="Q640"/>
      <c r="R640"/>
      <c r="S640"/>
    </row>
    <row r="641" spans="1:19" s="3" customFormat="1" x14ac:dyDescent="0.25">
      <c r="A641" s="1"/>
      <c r="B641"/>
      <c r="E641" s="20"/>
      <c r="P641"/>
      <c r="Q641"/>
      <c r="R641"/>
      <c r="S641"/>
    </row>
    <row r="642" spans="1:19" s="3" customFormat="1" x14ac:dyDescent="0.25">
      <c r="A642" s="1"/>
      <c r="B642"/>
      <c r="E642" s="20"/>
      <c r="P642"/>
      <c r="Q642"/>
      <c r="R642"/>
      <c r="S642"/>
    </row>
    <row r="643" spans="1:19" s="3" customFormat="1" x14ac:dyDescent="0.25">
      <c r="A643" s="1"/>
      <c r="B643"/>
      <c r="E643" s="20"/>
      <c r="P643"/>
      <c r="Q643"/>
      <c r="R643"/>
      <c r="S643"/>
    </row>
    <row r="644" spans="1:19" s="3" customFormat="1" x14ac:dyDescent="0.25">
      <c r="A644" s="1"/>
      <c r="B644"/>
      <c r="E644" s="20"/>
      <c r="P644"/>
      <c r="Q644"/>
      <c r="R644"/>
      <c r="S644"/>
    </row>
    <row r="645" spans="1:19" s="3" customFormat="1" x14ac:dyDescent="0.25">
      <c r="A645" s="1"/>
      <c r="B645"/>
      <c r="E645" s="20"/>
      <c r="P645"/>
      <c r="Q645"/>
      <c r="R645"/>
      <c r="S645"/>
    </row>
    <row r="646" spans="1:19" s="3" customFormat="1" x14ac:dyDescent="0.25">
      <c r="A646" s="1"/>
      <c r="B646"/>
      <c r="E646" s="20"/>
      <c r="P646"/>
      <c r="Q646"/>
      <c r="R646"/>
      <c r="S646"/>
    </row>
    <row r="647" spans="1:19" s="3" customFormat="1" x14ac:dyDescent="0.25">
      <c r="A647" s="1"/>
      <c r="B647"/>
      <c r="E647" s="20"/>
      <c r="P647"/>
      <c r="Q647"/>
      <c r="R647"/>
      <c r="S647"/>
    </row>
    <row r="648" spans="1:19" s="3" customFormat="1" x14ac:dyDescent="0.25">
      <c r="A648" s="1"/>
      <c r="B648"/>
      <c r="E648" s="20"/>
      <c r="P648"/>
      <c r="Q648"/>
      <c r="R648"/>
      <c r="S648"/>
    </row>
    <row r="649" spans="1:19" s="3" customFormat="1" x14ac:dyDescent="0.25">
      <c r="A649" s="1"/>
      <c r="B649"/>
      <c r="E649" s="20"/>
      <c r="P649"/>
      <c r="Q649"/>
      <c r="R649"/>
      <c r="S649"/>
    </row>
    <row r="650" spans="1:19" s="3" customFormat="1" x14ac:dyDescent="0.25">
      <c r="A650" s="1"/>
      <c r="B650"/>
      <c r="E650" s="20"/>
      <c r="P650"/>
      <c r="Q650"/>
      <c r="R650"/>
      <c r="S650"/>
    </row>
    <row r="651" spans="1:19" s="3" customFormat="1" x14ac:dyDescent="0.25">
      <c r="A651" s="1"/>
      <c r="B651"/>
      <c r="E651" s="20"/>
      <c r="P651"/>
      <c r="Q651"/>
      <c r="R651"/>
      <c r="S651"/>
    </row>
    <row r="652" spans="1:19" s="3" customFormat="1" x14ac:dyDescent="0.25">
      <c r="A652" s="1"/>
      <c r="B652"/>
      <c r="E652" s="20"/>
      <c r="P652"/>
      <c r="Q652"/>
      <c r="R652"/>
      <c r="S652"/>
    </row>
    <row r="653" spans="1:19" s="3" customFormat="1" x14ac:dyDescent="0.25">
      <c r="A653" s="1"/>
      <c r="B653"/>
      <c r="E653" s="20"/>
      <c r="P653"/>
      <c r="Q653"/>
      <c r="R653"/>
      <c r="S653"/>
    </row>
    <row r="654" spans="1:19" s="3" customFormat="1" x14ac:dyDescent="0.25">
      <c r="A654" s="1"/>
      <c r="B654"/>
      <c r="E654" s="20"/>
      <c r="P654"/>
      <c r="Q654"/>
      <c r="R654"/>
      <c r="S654"/>
    </row>
    <row r="655" spans="1:19" s="3" customFormat="1" x14ac:dyDescent="0.25">
      <c r="A655" s="1"/>
      <c r="B655"/>
      <c r="E655" s="20"/>
      <c r="P655"/>
      <c r="Q655"/>
      <c r="R655"/>
      <c r="S655"/>
    </row>
    <row r="656" spans="1:19" s="3" customFormat="1" x14ac:dyDescent="0.25">
      <c r="A656" s="1"/>
      <c r="B656"/>
      <c r="E656" s="20"/>
      <c r="P656"/>
      <c r="Q656"/>
      <c r="R656"/>
      <c r="S656"/>
    </row>
    <row r="657" spans="1:19" s="3" customFormat="1" x14ac:dyDescent="0.25">
      <c r="A657" s="1"/>
      <c r="B657"/>
      <c r="E657" s="20"/>
      <c r="P657"/>
      <c r="Q657"/>
      <c r="R657"/>
      <c r="S657"/>
    </row>
    <row r="658" spans="1:19" s="3" customFormat="1" x14ac:dyDescent="0.25">
      <c r="A658" s="1"/>
      <c r="B658"/>
      <c r="E658" s="20"/>
      <c r="P658"/>
      <c r="Q658"/>
      <c r="R658"/>
      <c r="S658"/>
    </row>
    <row r="659" spans="1:19" s="3" customFormat="1" x14ac:dyDescent="0.25">
      <c r="A659" s="1"/>
      <c r="B659"/>
      <c r="E659" s="20"/>
      <c r="P659"/>
      <c r="Q659"/>
      <c r="R659"/>
      <c r="S659"/>
    </row>
    <row r="660" spans="1:19" s="3" customFormat="1" x14ac:dyDescent="0.25">
      <c r="A660" s="1"/>
      <c r="B660"/>
      <c r="E660" s="20"/>
      <c r="P660"/>
      <c r="Q660"/>
      <c r="R660"/>
      <c r="S660"/>
    </row>
    <row r="661" spans="1:19" s="3" customFormat="1" x14ac:dyDescent="0.25">
      <c r="A661" s="1"/>
      <c r="B661"/>
      <c r="E661" s="20"/>
      <c r="P661"/>
      <c r="Q661"/>
      <c r="R661"/>
      <c r="S661"/>
    </row>
    <row r="662" spans="1:19" s="3" customFormat="1" x14ac:dyDescent="0.25">
      <c r="A662" s="1"/>
      <c r="B662"/>
      <c r="E662" s="20"/>
      <c r="P662"/>
      <c r="Q662"/>
      <c r="R662"/>
      <c r="S662"/>
    </row>
    <row r="663" spans="1:19" s="3" customFormat="1" x14ac:dyDescent="0.25">
      <c r="A663" s="1"/>
      <c r="B663"/>
      <c r="E663" s="20"/>
      <c r="P663"/>
      <c r="Q663"/>
      <c r="R663"/>
      <c r="S663"/>
    </row>
    <row r="664" spans="1:19" s="3" customFormat="1" x14ac:dyDescent="0.25">
      <c r="A664" s="1"/>
      <c r="B664"/>
      <c r="E664" s="20"/>
      <c r="P664"/>
      <c r="Q664"/>
      <c r="R664"/>
      <c r="S664"/>
    </row>
    <row r="665" spans="1:19" s="3" customFormat="1" x14ac:dyDescent="0.25">
      <c r="A665" s="1"/>
      <c r="B665"/>
      <c r="E665" s="20"/>
      <c r="P665"/>
      <c r="Q665"/>
      <c r="R665"/>
      <c r="S665"/>
    </row>
    <row r="666" spans="1:19" s="3" customFormat="1" x14ac:dyDescent="0.25">
      <c r="A666" s="1"/>
      <c r="B666"/>
      <c r="E666" s="20"/>
      <c r="P666"/>
      <c r="Q666"/>
      <c r="R666"/>
      <c r="S666"/>
    </row>
    <row r="667" spans="1:19" s="3" customFormat="1" x14ac:dyDescent="0.25">
      <c r="A667" s="1"/>
      <c r="B667"/>
      <c r="E667" s="20"/>
      <c r="P667"/>
      <c r="Q667"/>
      <c r="R667"/>
      <c r="S667"/>
    </row>
    <row r="668" spans="1:19" s="3" customFormat="1" x14ac:dyDescent="0.25">
      <c r="A668" s="1"/>
      <c r="B668"/>
      <c r="E668" s="20"/>
      <c r="P668"/>
      <c r="Q668"/>
      <c r="R668"/>
      <c r="S668"/>
    </row>
    <row r="669" spans="1:19" s="3" customFormat="1" x14ac:dyDescent="0.25">
      <c r="A669" s="1"/>
      <c r="B669"/>
      <c r="E669" s="20"/>
      <c r="P669"/>
      <c r="Q669"/>
      <c r="R669"/>
      <c r="S669"/>
    </row>
    <row r="670" spans="1:19" s="3" customFormat="1" x14ac:dyDescent="0.25">
      <c r="A670" s="1"/>
      <c r="B670"/>
      <c r="E670" s="20"/>
      <c r="P670"/>
      <c r="Q670"/>
      <c r="R670"/>
      <c r="S670"/>
    </row>
    <row r="671" spans="1:19" s="3" customFormat="1" x14ac:dyDescent="0.25">
      <c r="A671" s="1"/>
      <c r="B671"/>
      <c r="E671" s="20"/>
      <c r="P671"/>
      <c r="Q671"/>
      <c r="R671"/>
      <c r="S671"/>
    </row>
    <row r="672" spans="1:19" s="3" customFormat="1" x14ac:dyDescent="0.25">
      <c r="A672" s="1"/>
      <c r="B672"/>
      <c r="E672" s="20"/>
      <c r="P672"/>
      <c r="Q672"/>
      <c r="R672"/>
      <c r="S672"/>
    </row>
  </sheetData>
  <mergeCells count="1">
    <mergeCell ref="E1:F1"/>
  </mergeCells>
  <pageMargins left="0" right="0" top="0" bottom="0.5" header="0.3" footer="0.3"/>
  <pageSetup orientation="landscape" r:id="rId1"/>
  <headerFooter>
    <oddFooter>&amp;C&amp;A&amp;R&amp;P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F3FE1-67CF-48D1-B9BD-3B2616369619}">
  <dimension ref="A1:N37"/>
  <sheetViews>
    <sheetView zoomScaleNormal="100" workbookViewId="0">
      <pane ySplit="2" topLeftCell="A3" activePane="bottomLeft" state="frozen"/>
      <selection activeCell="D27" sqref="D27"/>
      <selection pane="bottomLeft" activeCell="H12" sqref="H12"/>
    </sheetView>
  </sheetViews>
  <sheetFormatPr defaultRowHeight="15" x14ac:dyDescent="0.25"/>
  <cols>
    <col min="1" max="1" width="10.42578125" style="1" customWidth="1"/>
    <col min="2" max="2" width="24.42578125" customWidth="1"/>
    <col min="3" max="3" width="14.140625" style="3" customWidth="1"/>
    <col min="4" max="4" width="12.85546875" style="3" customWidth="1"/>
    <col min="5" max="5" width="13.140625" style="20" customWidth="1"/>
    <col min="6" max="6" width="14" style="3" customWidth="1"/>
    <col min="7" max="7" width="12" style="3" customWidth="1"/>
    <col min="8" max="8" width="12.7109375" style="3" customWidth="1"/>
    <col min="9" max="9" width="12.140625" style="3" customWidth="1"/>
    <col min="10" max="10" width="7.85546875" style="56" bestFit="1" customWidth="1"/>
    <col min="11" max="11" width="14.7109375" style="24" customWidth="1"/>
    <col min="12" max="14" width="14.7109375" style="3" customWidth="1"/>
  </cols>
  <sheetData>
    <row r="1" spans="1:14" s="5" customFormat="1" x14ac:dyDescent="0.25">
      <c r="A1" s="6"/>
      <c r="B1" s="7"/>
      <c r="C1" s="4" t="s">
        <v>485</v>
      </c>
      <c r="D1" s="4" t="s">
        <v>484</v>
      </c>
      <c r="E1" s="61" t="s">
        <v>486</v>
      </c>
      <c r="F1" s="61"/>
      <c r="G1" s="4"/>
      <c r="H1" s="4" t="s">
        <v>487</v>
      </c>
      <c r="I1" s="4"/>
      <c r="J1" s="4"/>
      <c r="K1" s="25"/>
      <c r="L1" s="4"/>
      <c r="M1" s="4"/>
      <c r="N1" s="4"/>
    </row>
    <row r="2" spans="1:14" s="11" customFormat="1" ht="28.5" customHeight="1" x14ac:dyDescent="0.25">
      <c r="A2" s="8" t="s">
        <v>0</v>
      </c>
      <c r="B2" s="9" t="s">
        <v>1</v>
      </c>
      <c r="C2" s="10" t="s">
        <v>3</v>
      </c>
      <c r="D2" s="10" t="s">
        <v>3</v>
      </c>
      <c r="E2" s="22" t="s">
        <v>2</v>
      </c>
      <c r="F2" s="10" t="s">
        <v>491</v>
      </c>
      <c r="G2" s="10" t="s">
        <v>489</v>
      </c>
      <c r="H2" s="10" t="s">
        <v>488</v>
      </c>
      <c r="I2" s="10" t="s">
        <v>505</v>
      </c>
      <c r="J2" s="10" t="s">
        <v>523</v>
      </c>
      <c r="K2" s="57"/>
      <c r="L2" s="10"/>
      <c r="M2" s="10"/>
      <c r="N2" s="10"/>
    </row>
    <row r="4" spans="1:14" x14ac:dyDescent="0.25">
      <c r="A4" s="2" t="s">
        <v>271</v>
      </c>
      <c r="B4" t="s">
        <v>272</v>
      </c>
      <c r="C4" s="3">
        <v>319150.73</v>
      </c>
      <c r="D4" s="3">
        <v>371744.51</v>
      </c>
      <c r="E4" s="20">
        <v>457315.36</v>
      </c>
      <c r="F4" s="3">
        <v>341280.57</v>
      </c>
      <c r="G4" s="12">
        <f t="shared" ref="G4:G14" si="0">F4/E4</f>
        <v>0.74626964202558166</v>
      </c>
      <c r="H4" s="3">
        <v>510609</v>
      </c>
      <c r="I4" s="3">
        <f t="shared" ref="I4:I11" si="1">H4-E4</f>
        <v>53293.640000000014</v>
      </c>
      <c r="J4" s="12">
        <f>I4/H4</f>
        <v>0.10437270005033208</v>
      </c>
    </row>
    <row r="5" spans="1:14" x14ac:dyDescent="0.25">
      <c r="A5" s="2" t="s">
        <v>273</v>
      </c>
      <c r="B5" t="s">
        <v>274</v>
      </c>
      <c r="C5" s="3">
        <v>756</v>
      </c>
      <c r="D5" s="3">
        <v>8805</v>
      </c>
      <c r="E5" s="20">
        <v>4900</v>
      </c>
      <c r="F5" s="3">
        <v>3378</v>
      </c>
      <c r="G5" s="12">
        <f t="shared" si="0"/>
        <v>0.68938775510204087</v>
      </c>
      <c r="H5" s="3">
        <v>5000</v>
      </c>
      <c r="I5" s="3">
        <f t="shared" si="1"/>
        <v>100</v>
      </c>
      <c r="J5" s="12">
        <f t="shared" ref="J5:J32" si="2">I5/H5</f>
        <v>0.02</v>
      </c>
    </row>
    <row r="6" spans="1:14" x14ac:dyDescent="0.25">
      <c r="A6" s="2" t="s">
        <v>275</v>
      </c>
      <c r="B6" t="s">
        <v>276</v>
      </c>
      <c r="C6" s="3">
        <v>4050</v>
      </c>
      <c r="D6" s="3">
        <v>3900</v>
      </c>
      <c r="E6" s="20">
        <v>6000</v>
      </c>
      <c r="F6" s="3">
        <v>2950</v>
      </c>
      <c r="G6" s="12">
        <f t="shared" si="0"/>
        <v>0.49166666666666664</v>
      </c>
      <c r="H6" s="3">
        <f t="shared" ref="H6:H27" si="3">E6</f>
        <v>6000</v>
      </c>
      <c r="I6" s="3" t="s">
        <v>490</v>
      </c>
      <c r="J6" s="12"/>
    </row>
    <row r="7" spans="1:14" x14ac:dyDescent="0.25">
      <c r="A7" s="2" t="s">
        <v>277</v>
      </c>
      <c r="B7" t="s">
        <v>278</v>
      </c>
      <c r="C7" s="3">
        <v>8938.2099999999991</v>
      </c>
      <c r="D7" s="3">
        <v>6341.39</v>
      </c>
      <c r="E7" s="20">
        <v>8000</v>
      </c>
      <c r="F7" s="3">
        <v>2239</v>
      </c>
      <c r="G7" s="12">
        <f t="shared" si="0"/>
        <v>0.27987499999999998</v>
      </c>
      <c r="H7" s="3">
        <v>5000</v>
      </c>
      <c r="I7" s="3" t="s">
        <v>490</v>
      </c>
      <c r="J7" s="12"/>
    </row>
    <row r="8" spans="1:14" x14ac:dyDescent="0.25">
      <c r="A8" s="2" t="s">
        <v>279</v>
      </c>
      <c r="B8" t="s">
        <v>280</v>
      </c>
      <c r="C8" s="3">
        <v>2261.84</v>
      </c>
      <c r="D8" s="3">
        <v>1500.2</v>
      </c>
      <c r="E8" s="20">
        <v>2500</v>
      </c>
      <c r="F8" s="3">
        <v>438.52</v>
      </c>
      <c r="G8" s="12">
        <f t="shared" si="0"/>
        <v>0.17540799999999998</v>
      </c>
      <c r="H8" s="3">
        <v>1000</v>
      </c>
      <c r="I8" s="3">
        <f t="shared" si="1"/>
        <v>-1500</v>
      </c>
      <c r="J8" s="12">
        <f t="shared" si="2"/>
        <v>-1.5</v>
      </c>
    </row>
    <row r="9" spans="1:14" x14ac:dyDescent="0.25">
      <c r="A9" s="2" t="s">
        <v>281</v>
      </c>
      <c r="B9" t="s">
        <v>197</v>
      </c>
      <c r="C9" s="3">
        <v>24529.22</v>
      </c>
      <c r="D9" s="3">
        <v>27956.92</v>
      </c>
      <c r="E9" s="20">
        <v>35675</v>
      </c>
      <c r="F9" s="3">
        <v>24996.59</v>
      </c>
      <c r="G9" s="12">
        <f t="shared" si="0"/>
        <v>0.700675262789068</v>
      </c>
      <c r="H9" s="3">
        <v>39750</v>
      </c>
      <c r="I9" s="3">
        <f t="shared" si="1"/>
        <v>4075</v>
      </c>
      <c r="J9" s="12">
        <f t="shared" si="2"/>
        <v>0.10251572327044026</v>
      </c>
    </row>
    <row r="10" spans="1:14" x14ac:dyDescent="0.25">
      <c r="A10" s="2" t="s">
        <v>282</v>
      </c>
      <c r="B10" t="s">
        <v>165</v>
      </c>
      <c r="C10" s="3">
        <v>7140.35</v>
      </c>
      <c r="D10" s="3">
        <v>15228.51</v>
      </c>
      <c r="E10" s="20">
        <v>15360</v>
      </c>
      <c r="F10" s="3">
        <v>10939.39</v>
      </c>
      <c r="G10" s="12">
        <f t="shared" si="0"/>
        <v>0.71219986979166661</v>
      </c>
      <c r="H10" s="3">
        <v>30167</v>
      </c>
      <c r="I10" s="3">
        <f t="shared" si="1"/>
        <v>14807</v>
      </c>
      <c r="J10" s="12">
        <f t="shared" si="2"/>
        <v>0.49083435542148707</v>
      </c>
    </row>
    <row r="11" spans="1:14" x14ac:dyDescent="0.25">
      <c r="A11" s="2" t="s">
        <v>283</v>
      </c>
      <c r="B11" t="s">
        <v>167</v>
      </c>
      <c r="C11" s="3">
        <v>25968.99</v>
      </c>
      <c r="D11" s="3">
        <v>48632.62</v>
      </c>
      <c r="E11" s="20">
        <v>72425</v>
      </c>
      <c r="F11" s="3">
        <v>40908.120000000003</v>
      </c>
      <c r="G11" s="12">
        <f t="shared" si="0"/>
        <v>0.56483424231964108</v>
      </c>
      <c r="H11" s="3">
        <v>74578</v>
      </c>
      <c r="I11" s="3">
        <f t="shared" si="1"/>
        <v>2153</v>
      </c>
      <c r="J11" s="12">
        <f t="shared" si="2"/>
        <v>2.8869103488964574E-2</v>
      </c>
    </row>
    <row r="12" spans="1:14" x14ac:dyDescent="0.25">
      <c r="A12" s="2" t="s">
        <v>284</v>
      </c>
      <c r="B12" t="s">
        <v>285</v>
      </c>
      <c r="C12" s="3">
        <v>67</v>
      </c>
      <c r="D12" s="3">
        <v>0</v>
      </c>
      <c r="E12" s="20">
        <v>650</v>
      </c>
      <c r="F12" s="3">
        <v>620.64</v>
      </c>
      <c r="G12" s="12">
        <f t="shared" si="0"/>
        <v>0.95483076923076926</v>
      </c>
      <c r="H12" s="3">
        <f t="shared" si="3"/>
        <v>650</v>
      </c>
      <c r="I12" s="3" t="s">
        <v>490</v>
      </c>
      <c r="J12" s="12"/>
    </row>
    <row r="13" spans="1:14" x14ac:dyDescent="0.25">
      <c r="A13" s="2" t="s">
        <v>286</v>
      </c>
      <c r="B13" t="s">
        <v>169</v>
      </c>
      <c r="C13" s="3">
        <v>3862.44</v>
      </c>
      <c r="D13" s="3">
        <v>874.82</v>
      </c>
      <c r="E13" s="20">
        <v>1500</v>
      </c>
      <c r="F13" s="3">
        <v>408.87</v>
      </c>
      <c r="G13" s="12">
        <f t="shared" si="0"/>
        <v>0.27257999999999999</v>
      </c>
      <c r="H13" s="3">
        <f t="shared" si="3"/>
        <v>1500</v>
      </c>
      <c r="I13" s="3" t="s">
        <v>490</v>
      </c>
      <c r="J13" s="12"/>
    </row>
    <row r="14" spans="1:14" x14ac:dyDescent="0.25">
      <c r="A14" s="2" t="s">
        <v>287</v>
      </c>
      <c r="B14" t="s">
        <v>206</v>
      </c>
      <c r="C14" s="3">
        <v>1133.99</v>
      </c>
      <c r="D14" s="3">
        <v>1177.75</v>
      </c>
      <c r="E14" s="20">
        <v>1500</v>
      </c>
      <c r="F14" s="3">
        <v>937.31</v>
      </c>
      <c r="G14" s="12">
        <f t="shared" si="0"/>
        <v>0.62487333333333328</v>
      </c>
      <c r="H14" s="3">
        <f t="shared" si="3"/>
        <v>1500</v>
      </c>
      <c r="I14" s="3" t="s">
        <v>490</v>
      </c>
      <c r="J14" s="12"/>
    </row>
    <row r="15" spans="1:14" x14ac:dyDescent="0.25">
      <c r="A15" s="2" t="s">
        <v>288</v>
      </c>
      <c r="B15" t="s">
        <v>209</v>
      </c>
      <c r="C15" s="3">
        <v>3938.35</v>
      </c>
      <c r="D15" s="3">
        <v>5507.49</v>
      </c>
      <c r="E15" s="20">
        <v>5000</v>
      </c>
      <c r="F15" s="3">
        <v>4694.13</v>
      </c>
      <c r="G15" s="12">
        <f t="shared" ref="G15:G34" si="4">F15/E15</f>
        <v>0.93882600000000005</v>
      </c>
      <c r="H15" s="3">
        <v>6500</v>
      </c>
      <c r="I15" s="3">
        <f t="shared" ref="I15:I32" si="5">H15-E15</f>
        <v>1500</v>
      </c>
      <c r="J15" s="12">
        <f t="shared" si="2"/>
        <v>0.23076923076923078</v>
      </c>
    </row>
    <row r="16" spans="1:14" x14ac:dyDescent="0.25">
      <c r="A16" s="2" t="s">
        <v>289</v>
      </c>
      <c r="B16" t="s">
        <v>173</v>
      </c>
      <c r="C16" s="3">
        <v>3999.85</v>
      </c>
      <c r="D16" s="3">
        <v>3002.39</v>
      </c>
      <c r="E16" s="20">
        <v>4000</v>
      </c>
      <c r="F16" s="3">
        <v>1962.96</v>
      </c>
      <c r="G16" s="12">
        <f t="shared" si="4"/>
        <v>0.49074000000000001</v>
      </c>
      <c r="H16" s="20">
        <v>9000</v>
      </c>
      <c r="I16" s="3">
        <f t="shared" ref="I16" si="6">H16-E16</f>
        <v>5000</v>
      </c>
      <c r="J16" s="12">
        <f t="shared" ref="J16" si="7">I16/H16</f>
        <v>0.55555555555555558</v>
      </c>
      <c r="K16" s="24" t="s">
        <v>525</v>
      </c>
    </row>
    <row r="17" spans="1:11" x14ac:dyDescent="0.25">
      <c r="A17" s="2" t="s">
        <v>290</v>
      </c>
      <c r="B17" t="s">
        <v>175</v>
      </c>
      <c r="C17" s="3">
        <v>12578.74</v>
      </c>
      <c r="D17" s="3">
        <v>48683.07</v>
      </c>
      <c r="E17" s="20">
        <v>45000</v>
      </c>
      <c r="F17" s="3">
        <v>18013.830000000002</v>
      </c>
      <c r="G17" s="12">
        <f t="shared" si="4"/>
        <v>0.40030733333333335</v>
      </c>
      <c r="H17" s="3">
        <f t="shared" si="3"/>
        <v>45000</v>
      </c>
      <c r="J17" s="12"/>
    </row>
    <row r="18" spans="1:11" x14ac:dyDescent="0.25">
      <c r="A18" s="2" t="s">
        <v>291</v>
      </c>
      <c r="B18" t="s">
        <v>220</v>
      </c>
      <c r="C18" s="3">
        <v>8806.93</v>
      </c>
      <c r="D18" s="3">
        <v>9628.51</v>
      </c>
      <c r="E18" s="20">
        <v>10000</v>
      </c>
      <c r="F18" s="3">
        <v>9999</v>
      </c>
      <c r="G18" s="12">
        <f t="shared" si="4"/>
        <v>0.99990000000000001</v>
      </c>
      <c r="H18" s="3">
        <f t="shared" si="3"/>
        <v>10000</v>
      </c>
      <c r="J18" s="12"/>
    </row>
    <row r="19" spans="1:11" x14ac:dyDescent="0.25">
      <c r="A19" s="2" t="s">
        <v>292</v>
      </c>
      <c r="B19" t="s">
        <v>179</v>
      </c>
      <c r="C19" s="3">
        <v>6495.49</v>
      </c>
      <c r="D19" s="3">
        <v>8741.51</v>
      </c>
      <c r="E19" s="20">
        <v>11050</v>
      </c>
      <c r="F19" s="3">
        <v>9881.89</v>
      </c>
      <c r="G19" s="12">
        <f t="shared" si="4"/>
        <v>0.89428868778280535</v>
      </c>
      <c r="H19" s="3">
        <v>15000</v>
      </c>
      <c r="I19" s="3">
        <f t="shared" si="5"/>
        <v>3950</v>
      </c>
      <c r="J19" s="12">
        <f t="shared" si="2"/>
        <v>0.26333333333333331</v>
      </c>
    </row>
    <row r="20" spans="1:11" x14ac:dyDescent="0.25">
      <c r="A20" s="2" t="s">
        <v>293</v>
      </c>
      <c r="B20" t="s">
        <v>223</v>
      </c>
      <c r="C20" s="3">
        <v>200</v>
      </c>
      <c r="D20" s="3">
        <v>100</v>
      </c>
      <c r="E20" s="20">
        <v>300</v>
      </c>
      <c r="F20" s="3">
        <v>50</v>
      </c>
      <c r="G20" s="12">
        <f t="shared" si="4"/>
        <v>0.16666666666666666</v>
      </c>
      <c r="H20" s="3">
        <f t="shared" si="3"/>
        <v>300</v>
      </c>
      <c r="J20" s="12"/>
    </row>
    <row r="21" spans="1:11" x14ac:dyDescent="0.25">
      <c r="A21" s="2" t="s">
        <v>294</v>
      </c>
      <c r="B21" t="s">
        <v>295</v>
      </c>
      <c r="C21" s="3">
        <v>200</v>
      </c>
      <c r="D21" s="3">
        <v>633</v>
      </c>
      <c r="E21" s="20">
        <v>1000</v>
      </c>
      <c r="F21" s="3">
        <v>600</v>
      </c>
      <c r="G21" s="12">
        <f t="shared" si="4"/>
        <v>0.6</v>
      </c>
      <c r="H21" s="3">
        <f t="shared" si="3"/>
        <v>1000</v>
      </c>
      <c r="J21" s="12"/>
    </row>
    <row r="22" spans="1:11" x14ac:dyDescent="0.25">
      <c r="A22" s="2" t="s">
        <v>296</v>
      </c>
      <c r="B22" t="s">
        <v>187</v>
      </c>
      <c r="C22" s="3">
        <v>4649.0200000000004</v>
      </c>
      <c r="D22" s="3">
        <v>5339.1</v>
      </c>
      <c r="E22" s="20">
        <v>6000</v>
      </c>
      <c r="F22" s="3">
        <v>5473.54</v>
      </c>
      <c r="G22" s="12">
        <f t="shared" si="4"/>
        <v>0.91225666666666672</v>
      </c>
      <c r="H22" s="3">
        <f t="shared" si="3"/>
        <v>6000</v>
      </c>
      <c r="J22" s="12"/>
    </row>
    <row r="23" spans="1:11" x14ac:dyDescent="0.25">
      <c r="A23" s="2" t="s">
        <v>297</v>
      </c>
      <c r="B23" t="s">
        <v>298</v>
      </c>
      <c r="C23" s="3">
        <v>535</v>
      </c>
      <c r="D23" s="3">
        <v>385</v>
      </c>
      <c r="E23" s="20">
        <v>750</v>
      </c>
      <c r="F23" s="3">
        <v>750</v>
      </c>
      <c r="G23" s="12">
        <f t="shared" si="4"/>
        <v>1</v>
      </c>
      <c r="H23" s="3">
        <f t="shared" si="3"/>
        <v>750</v>
      </c>
      <c r="J23" s="12"/>
    </row>
    <row r="24" spans="1:11" x14ac:dyDescent="0.25">
      <c r="A24" s="2" t="s">
        <v>299</v>
      </c>
      <c r="B24" t="s">
        <v>300</v>
      </c>
      <c r="C24" s="3">
        <v>0</v>
      </c>
      <c r="D24" s="3">
        <v>0</v>
      </c>
      <c r="E24" s="20">
        <v>250</v>
      </c>
      <c r="F24" s="3">
        <v>0</v>
      </c>
      <c r="G24" s="12">
        <f t="shared" si="4"/>
        <v>0</v>
      </c>
      <c r="H24" s="3">
        <f t="shared" si="3"/>
        <v>250</v>
      </c>
      <c r="J24" s="12"/>
    </row>
    <row r="25" spans="1:11" x14ac:dyDescent="0.25">
      <c r="A25" s="2" t="s">
        <v>301</v>
      </c>
      <c r="B25" t="s">
        <v>302</v>
      </c>
      <c r="C25" s="3">
        <v>103369</v>
      </c>
      <c r="D25" s="3">
        <v>93523.75</v>
      </c>
      <c r="E25" s="20">
        <v>100000</v>
      </c>
      <c r="F25" s="3">
        <v>63580</v>
      </c>
      <c r="G25" s="12">
        <f t="shared" si="4"/>
        <v>0.63580000000000003</v>
      </c>
      <c r="H25" s="3">
        <f t="shared" si="3"/>
        <v>100000</v>
      </c>
      <c r="J25" s="12"/>
    </row>
    <row r="26" spans="1:11" x14ac:dyDescent="0.25">
      <c r="A26" s="2" t="s">
        <v>303</v>
      </c>
      <c r="B26" t="s">
        <v>304</v>
      </c>
      <c r="C26" s="3">
        <v>1419.31</v>
      </c>
      <c r="D26" s="3">
        <v>350.3</v>
      </c>
      <c r="E26" s="20">
        <v>1000</v>
      </c>
      <c r="F26" s="3">
        <v>0</v>
      </c>
      <c r="G26" s="12">
        <f t="shared" si="4"/>
        <v>0</v>
      </c>
      <c r="H26" s="3">
        <f t="shared" si="3"/>
        <v>1000</v>
      </c>
      <c r="J26" s="12"/>
    </row>
    <row r="27" spans="1:11" x14ac:dyDescent="0.25">
      <c r="A27" s="2" t="s">
        <v>305</v>
      </c>
      <c r="B27" t="s">
        <v>306</v>
      </c>
      <c r="C27" s="3">
        <v>135</v>
      </c>
      <c r="D27" s="3">
        <v>75.599999999999994</v>
      </c>
      <c r="E27" s="20">
        <v>300</v>
      </c>
      <c r="F27" s="3">
        <v>108.46</v>
      </c>
      <c r="G27" s="12">
        <f t="shared" si="4"/>
        <v>0.36153333333333332</v>
      </c>
      <c r="H27" s="3">
        <f t="shared" si="3"/>
        <v>300</v>
      </c>
      <c r="J27" s="12"/>
    </row>
    <row r="28" spans="1:11" x14ac:dyDescent="0.25">
      <c r="A28" s="2" t="s">
        <v>307</v>
      </c>
      <c r="B28" s="27" t="s">
        <v>493</v>
      </c>
      <c r="C28" s="3">
        <v>79985.990000000005</v>
      </c>
      <c r="D28" s="3">
        <v>0</v>
      </c>
      <c r="E28" s="20">
        <v>27497.78</v>
      </c>
      <c r="F28" s="3">
        <v>150</v>
      </c>
      <c r="G28" s="12">
        <f t="shared" si="4"/>
        <v>5.4549858206735238E-3</v>
      </c>
      <c r="H28" s="20">
        <v>10000</v>
      </c>
      <c r="I28" s="3">
        <f t="shared" si="5"/>
        <v>-17497.78</v>
      </c>
      <c r="J28" s="12"/>
      <c r="K28" s="24" t="s">
        <v>524</v>
      </c>
    </row>
    <row r="29" spans="1:11" x14ac:dyDescent="0.25">
      <c r="A29" s="2" t="s">
        <v>308</v>
      </c>
      <c r="B29" t="s">
        <v>189</v>
      </c>
      <c r="C29" s="3">
        <v>18569.18</v>
      </c>
      <c r="D29" s="3">
        <v>33888.14</v>
      </c>
      <c r="E29" s="20">
        <v>35000</v>
      </c>
      <c r="F29" s="3">
        <v>16519.240000000002</v>
      </c>
      <c r="G29" s="12">
        <f t="shared" si="4"/>
        <v>0.47197828571428574</v>
      </c>
      <c r="H29" s="3">
        <v>30000</v>
      </c>
      <c r="I29" s="3">
        <f t="shared" si="5"/>
        <v>-5000</v>
      </c>
      <c r="J29" s="12"/>
    </row>
    <row r="30" spans="1:11" x14ac:dyDescent="0.25">
      <c r="A30" s="2" t="s">
        <v>309</v>
      </c>
      <c r="B30" t="s">
        <v>191</v>
      </c>
      <c r="C30" s="3">
        <v>10276.74</v>
      </c>
      <c r="D30" s="3">
        <v>10951.51</v>
      </c>
      <c r="E30" s="20">
        <v>11000</v>
      </c>
      <c r="F30" s="3">
        <v>9368.85</v>
      </c>
      <c r="G30" s="12">
        <f t="shared" si="4"/>
        <v>0.85171363636363639</v>
      </c>
      <c r="H30" s="3">
        <v>11000</v>
      </c>
      <c r="I30" s="3">
        <f t="shared" si="5"/>
        <v>0</v>
      </c>
      <c r="J30" s="12">
        <f t="shared" si="2"/>
        <v>0</v>
      </c>
    </row>
    <row r="31" spans="1:11" x14ac:dyDescent="0.25">
      <c r="A31" s="2" t="s">
        <v>310</v>
      </c>
      <c r="B31" t="s">
        <v>244</v>
      </c>
      <c r="C31" s="3">
        <v>701.99</v>
      </c>
      <c r="D31" s="3">
        <v>1585.11</v>
      </c>
      <c r="E31" s="20">
        <v>2000</v>
      </c>
      <c r="F31" s="3">
        <v>322.06</v>
      </c>
      <c r="G31" s="12">
        <f t="shared" si="4"/>
        <v>0.16103000000000001</v>
      </c>
      <c r="H31" s="3">
        <f t="shared" ref="H31:H34" si="8">E31</f>
        <v>2000</v>
      </c>
      <c r="I31" s="3" t="s">
        <v>490</v>
      </c>
      <c r="J31" s="12" t="s">
        <v>490</v>
      </c>
    </row>
    <row r="32" spans="1:11" x14ac:dyDescent="0.25">
      <c r="A32" s="2" t="s">
        <v>311</v>
      </c>
      <c r="B32" t="s">
        <v>312</v>
      </c>
      <c r="C32" s="3">
        <v>58930.37</v>
      </c>
      <c r="D32" s="3">
        <v>1907.66</v>
      </c>
      <c r="E32" s="20">
        <v>8800</v>
      </c>
      <c r="F32" s="3">
        <v>6000</v>
      </c>
      <c r="G32" s="12">
        <f t="shared" si="4"/>
        <v>0.68181818181818177</v>
      </c>
      <c r="H32" s="3">
        <v>10000</v>
      </c>
      <c r="I32" s="3">
        <f t="shared" si="5"/>
        <v>1200</v>
      </c>
      <c r="J32" s="12">
        <f t="shared" si="2"/>
        <v>0.12</v>
      </c>
    </row>
    <row r="33" spans="1:10" x14ac:dyDescent="0.25">
      <c r="A33" s="2" t="s">
        <v>313</v>
      </c>
      <c r="B33" t="s">
        <v>314</v>
      </c>
      <c r="C33" s="3">
        <v>3000</v>
      </c>
      <c r="D33" s="3">
        <v>3000</v>
      </c>
      <c r="E33" s="20">
        <v>4000</v>
      </c>
      <c r="F33" s="3">
        <v>3000</v>
      </c>
      <c r="G33" s="12">
        <f t="shared" si="4"/>
        <v>0.75</v>
      </c>
      <c r="H33" s="3">
        <v>3000</v>
      </c>
      <c r="I33" s="3" t="s">
        <v>490</v>
      </c>
      <c r="J33" s="12" t="s">
        <v>490</v>
      </c>
    </row>
    <row r="34" spans="1:10" x14ac:dyDescent="0.25">
      <c r="A34" s="14" t="s">
        <v>315</v>
      </c>
      <c r="B34" s="15" t="s">
        <v>316</v>
      </c>
      <c r="C34" s="16">
        <v>424</v>
      </c>
      <c r="D34" s="16">
        <v>619.17999999999995</v>
      </c>
      <c r="E34" s="23">
        <v>800</v>
      </c>
      <c r="F34" s="16">
        <v>765.52</v>
      </c>
      <c r="G34" s="17">
        <f t="shared" si="4"/>
        <v>0.95689999999999997</v>
      </c>
      <c r="H34" s="16">
        <f t="shared" si="8"/>
        <v>800</v>
      </c>
      <c r="I34" s="16" t="s">
        <v>490</v>
      </c>
      <c r="J34" s="12" t="s">
        <v>490</v>
      </c>
    </row>
    <row r="35" spans="1:10" x14ac:dyDescent="0.25">
      <c r="C35" s="20">
        <f t="shared" ref="C35:D35" si="9">SUM(C4:C34)</f>
        <v>716073.73</v>
      </c>
      <c r="D35" s="20">
        <f t="shared" si="9"/>
        <v>714083.04000000015</v>
      </c>
      <c r="E35" s="20">
        <f>SUM(E4:E34)</f>
        <v>879573.14</v>
      </c>
      <c r="F35" s="20">
        <f t="shared" ref="F35:I35" si="10">SUM(F4:F34)</f>
        <v>580336.49000000011</v>
      </c>
      <c r="G35" s="20" t="s">
        <v>490</v>
      </c>
      <c r="H35" s="20">
        <f t="shared" si="10"/>
        <v>937654</v>
      </c>
      <c r="I35" s="20">
        <f t="shared" si="10"/>
        <v>62080.860000000015</v>
      </c>
    </row>
    <row r="36" spans="1:10" x14ac:dyDescent="0.25">
      <c r="F36" s="20"/>
      <c r="G36" s="20"/>
      <c r="H36" s="20"/>
      <c r="I36" s="20"/>
    </row>
    <row r="37" spans="1:10" x14ac:dyDescent="0.25">
      <c r="A37" s="1" t="s">
        <v>497</v>
      </c>
    </row>
  </sheetData>
  <mergeCells count="1">
    <mergeCell ref="E1:F1"/>
  </mergeCells>
  <pageMargins left="0" right="0" top="0" bottom="0.5" header="0.3" footer="0.3"/>
  <pageSetup orientation="landscape" r:id="rId1"/>
  <headerFooter>
    <oddFooter>&amp;C&amp;A&amp;R&amp;P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432A9-219D-43CA-8750-3D26527392AC}">
  <dimension ref="A1:N26"/>
  <sheetViews>
    <sheetView zoomScaleNormal="100" workbookViewId="0">
      <pane ySplit="2" topLeftCell="A3" activePane="bottomLeft" state="frozen"/>
      <selection activeCell="D27" sqref="D27"/>
      <selection pane="bottomLeft" activeCell="H10" sqref="H10"/>
    </sheetView>
  </sheetViews>
  <sheetFormatPr defaultRowHeight="15" x14ac:dyDescent="0.25"/>
  <cols>
    <col min="1" max="1" width="10.42578125" style="1" customWidth="1"/>
    <col min="2" max="2" width="24.42578125" customWidth="1"/>
    <col min="3" max="3" width="14.7109375" style="3" customWidth="1"/>
    <col min="4" max="4" width="13.28515625" style="3" customWidth="1"/>
    <col min="5" max="5" width="15" style="20" customWidth="1"/>
    <col min="6" max="6" width="14" style="3" customWidth="1"/>
    <col min="7" max="7" width="9.42578125" style="3" bestFit="1" customWidth="1"/>
    <col min="8" max="8" width="14.7109375" style="3" customWidth="1"/>
    <col min="9" max="9" width="10.42578125" style="3" bestFit="1" customWidth="1"/>
    <col min="10" max="10" width="7.85546875" style="3" bestFit="1" customWidth="1"/>
    <col min="11" max="14" width="14.7109375" style="3" customWidth="1"/>
  </cols>
  <sheetData>
    <row r="1" spans="1:14" s="5" customFormat="1" x14ac:dyDescent="0.25">
      <c r="A1" s="6"/>
      <c r="B1" s="7"/>
      <c r="C1" s="4" t="s">
        <v>485</v>
      </c>
      <c r="D1" s="4" t="s">
        <v>484</v>
      </c>
      <c r="E1" s="61" t="s">
        <v>486</v>
      </c>
      <c r="F1" s="61"/>
      <c r="G1" s="4"/>
      <c r="H1" s="4" t="s">
        <v>487</v>
      </c>
      <c r="I1" s="4"/>
      <c r="J1" s="4"/>
      <c r="K1" s="4"/>
      <c r="L1" s="4"/>
      <c r="M1" s="4"/>
      <c r="N1" s="4"/>
    </row>
    <row r="2" spans="1:14" s="11" customFormat="1" ht="28.5" customHeight="1" x14ac:dyDescent="0.25">
      <c r="A2" s="8" t="s">
        <v>0</v>
      </c>
      <c r="B2" s="9" t="s">
        <v>1</v>
      </c>
      <c r="C2" s="10" t="s">
        <v>3</v>
      </c>
      <c r="D2" s="10" t="s">
        <v>3</v>
      </c>
      <c r="E2" s="22" t="s">
        <v>2</v>
      </c>
      <c r="F2" s="10" t="s">
        <v>491</v>
      </c>
      <c r="G2" s="10" t="s">
        <v>489</v>
      </c>
      <c r="H2" s="10" t="s">
        <v>488</v>
      </c>
      <c r="I2" s="10" t="s">
        <v>505</v>
      </c>
      <c r="J2" s="10" t="s">
        <v>523</v>
      </c>
      <c r="K2" s="10"/>
      <c r="L2" s="10"/>
      <c r="M2" s="10"/>
      <c r="N2" s="10"/>
    </row>
    <row r="4" spans="1:14" x14ac:dyDescent="0.25">
      <c r="A4" s="2" t="s">
        <v>317</v>
      </c>
      <c r="B4" t="s">
        <v>318</v>
      </c>
      <c r="C4" s="3">
        <v>48033.11</v>
      </c>
      <c r="D4" s="3">
        <v>42318.37</v>
      </c>
      <c r="E4" s="20">
        <v>73220</v>
      </c>
      <c r="F4" s="3">
        <v>48680.91</v>
      </c>
      <c r="G4" s="12">
        <f t="shared" ref="G4:G24" si="0">F4/E4</f>
        <v>0.6648580988800874</v>
      </c>
      <c r="H4" s="3">
        <v>65280</v>
      </c>
      <c r="I4" s="3">
        <f t="shared" ref="I4:I25" si="1">H4-E4</f>
        <v>-7940</v>
      </c>
      <c r="J4" s="54">
        <f>I4/H4</f>
        <v>-0.12162990196078431</v>
      </c>
    </row>
    <row r="5" spans="1:14" x14ac:dyDescent="0.25">
      <c r="A5" s="2" t="s">
        <v>319</v>
      </c>
      <c r="B5" t="s">
        <v>278</v>
      </c>
      <c r="C5" s="3">
        <v>3351.26</v>
      </c>
      <c r="D5" s="3">
        <v>2820</v>
      </c>
      <c r="E5" s="20">
        <v>4000</v>
      </c>
      <c r="F5" s="3">
        <v>2409.7600000000002</v>
      </c>
      <c r="G5" s="12">
        <f t="shared" si="0"/>
        <v>0.60244000000000009</v>
      </c>
      <c r="H5" s="3">
        <v>4000</v>
      </c>
      <c r="I5" s="3">
        <f t="shared" si="1"/>
        <v>0</v>
      </c>
      <c r="J5" s="54" t="s">
        <v>490</v>
      </c>
    </row>
    <row r="6" spans="1:14" x14ac:dyDescent="0.25">
      <c r="A6" s="2" t="s">
        <v>320</v>
      </c>
      <c r="B6" t="s">
        <v>197</v>
      </c>
      <c r="C6" s="3">
        <v>3920.15</v>
      </c>
      <c r="D6" s="3">
        <v>3476.44</v>
      </c>
      <c r="E6" s="20">
        <v>5910</v>
      </c>
      <c r="F6" s="3">
        <v>3906.23</v>
      </c>
      <c r="G6" s="12">
        <f t="shared" si="0"/>
        <v>0.66095262267343491</v>
      </c>
      <c r="H6" s="3">
        <v>5422</v>
      </c>
      <c r="I6" s="3">
        <f t="shared" si="1"/>
        <v>-488</v>
      </c>
      <c r="J6" s="54">
        <f t="shared" ref="J6:J15" si="2">I6/H6</f>
        <v>-9.00036886757654E-2</v>
      </c>
    </row>
    <row r="7" spans="1:14" x14ac:dyDescent="0.25">
      <c r="A7" s="2" t="s">
        <v>321</v>
      </c>
      <c r="B7" t="s">
        <v>165</v>
      </c>
      <c r="C7" s="3">
        <v>1106.4000000000001</v>
      </c>
      <c r="D7" s="3">
        <v>1923.33</v>
      </c>
      <c r="E7" s="20">
        <v>2660</v>
      </c>
      <c r="F7" s="3">
        <v>1701.98</v>
      </c>
      <c r="G7" s="12">
        <f t="shared" si="0"/>
        <v>0.63984210526315788</v>
      </c>
      <c r="H7" s="3">
        <v>4203</v>
      </c>
      <c r="I7" s="3">
        <f t="shared" si="1"/>
        <v>1543</v>
      </c>
      <c r="J7" s="54">
        <f t="shared" si="2"/>
        <v>0.36711872472043777</v>
      </c>
    </row>
    <row r="8" spans="1:14" x14ac:dyDescent="0.25">
      <c r="A8" s="2" t="s">
        <v>322</v>
      </c>
      <c r="B8" t="s">
        <v>323</v>
      </c>
      <c r="C8" s="3">
        <v>0</v>
      </c>
      <c r="D8" s="3">
        <v>1335</v>
      </c>
      <c r="E8" s="20">
        <v>1600</v>
      </c>
      <c r="F8" s="3">
        <v>0</v>
      </c>
      <c r="G8" s="12">
        <f t="shared" si="0"/>
        <v>0</v>
      </c>
      <c r="H8" s="3">
        <f t="shared" ref="H8:H25" si="3">E8</f>
        <v>1600</v>
      </c>
      <c r="I8" s="3">
        <f t="shared" si="1"/>
        <v>0</v>
      </c>
      <c r="J8" s="54" t="s">
        <v>490</v>
      </c>
    </row>
    <row r="9" spans="1:14" x14ac:dyDescent="0.25">
      <c r="A9" s="2" t="s">
        <v>324</v>
      </c>
      <c r="B9" t="s">
        <v>167</v>
      </c>
      <c r="C9" s="3">
        <v>5327.62</v>
      </c>
      <c r="D9" s="3">
        <v>7287.82</v>
      </c>
      <c r="E9" s="20">
        <v>10865</v>
      </c>
      <c r="F9" s="3">
        <v>7889.4</v>
      </c>
      <c r="G9" s="12">
        <f t="shared" si="0"/>
        <v>0.72612977450529215</v>
      </c>
      <c r="H9" s="3">
        <v>11187</v>
      </c>
      <c r="I9" s="3">
        <f t="shared" si="1"/>
        <v>322</v>
      </c>
      <c r="J9" s="54">
        <f t="shared" si="2"/>
        <v>2.8783409314382766E-2</v>
      </c>
    </row>
    <row r="10" spans="1:14" x14ac:dyDescent="0.25">
      <c r="A10" s="2" t="s">
        <v>325</v>
      </c>
      <c r="B10" t="s">
        <v>169</v>
      </c>
      <c r="C10" s="3">
        <v>230.54</v>
      </c>
      <c r="D10" s="3">
        <v>0</v>
      </c>
      <c r="E10" s="20">
        <v>100</v>
      </c>
      <c r="F10" s="3">
        <v>0</v>
      </c>
      <c r="G10" s="12">
        <f t="shared" si="0"/>
        <v>0</v>
      </c>
      <c r="H10" s="3">
        <f t="shared" si="3"/>
        <v>100</v>
      </c>
      <c r="I10" s="3">
        <f t="shared" si="1"/>
        <v>0</v>
      </c>
      <c r="J10" s="54"/>
    </row>
    <row r="11" spans="1:14" x14ac:dyDescent="0.25">
      <c r="A11" s="2" t="s">
        <v>326</v>
      </c>
      <c r="B11" t="s">
        <v>206</v>
      </c>
      <c r="C11" s="3">
        <v>35.700000000000003</v>
      </c>
      <c r="D11" s="3">
        <v>0</v>
      </c>
      <c r="E11" s="20">
        <v>100</v>
      </c>
      <c r="F11" s="3">
        <v>25.77</v>
      </c>
      <c r="G11" s="12">
        <f t="shared" si="0"/>
        <v>0.25769999999999998</v>
      </c>
      <c r="H11" s="3">
        <f t="shared" si="3"/>
        <v>100</v>
      </c>
      <c r="I11" s="3">
        <f t="shared" si="1"/>
        <v>0</v>
      </c>
      <c r="J11" s="54"/>
    </row>
    <row r="12" spans="1:14" x14ac:dyDescent="0.25">
      <c r="A12" s="2" t="s">
        <v>327</v>
      </c>
      <c r="B12" t="s">
        <v>209</v>
      </c>
      <c r="C12" s="3">
        <v>2827.27</v>
      </c>
      <c r="D12" s="3">
        <v>3291.8</v>
      </c>
      <c r="E12" s="20">
        <v>3500</v>
      </c>
      <c r="F12" s="3">
        <v>2094.21</v>
      </c>
      <c r="G12" s="12">
        <f t="shared" si="0"/>
        <v>0.59834571428571426</v>
      </c>
      <c r="H12" s="3">
        <v>3300</v>
      </c>
      <c r="I12" s="3">
        <f t="shared" si="1"/>
        <v>-200</v>
      </c>
      <c r="J12" s="54"/>
    </row>
    <row r="13" spans="1:14" x14ac:dyDescent="0.25">
      <c r="A13" s="2" t="s">
        <v>328</v>
      </c>
      <c r="B13" t="s">
        <v>173</v>
      </c>
      <c r="C13" s="3">
        <v>1694.63</v>
      </c>
      <c r="D13" s="3">
        <v>2308.37</v>
      </c>
      <c r="E13" s="20">
        <v>3000</v>
      </c>
      <c r="F13" s="3">
        <v>1156.96</v>
      </c>
      <c r="G13" s="12">
        <f t="shared" si="0"/>
        <v>0.38565333333333335</v>
      </c>
      <c r="H13" s="3">
        <v>2400</v>
      </c>
      <c r="I13" s="3">
        <f t="shared" si="1"/>
        <v>-600</v>
      </c>
      <c r="J13" s="54"/>
    </row>
    <row r="14" spans="1:14" x14ac:dyDescent="0.25">
      <c r="A14" s="2" t="s">
        <v>329</v>
      </c>
      <c r="B14" t="s">
        <v>330</v>
      </c>
      <c r="C14" s="3">
        <v>5609.65</v>
      </c>
      <c r="D14" s="3">
        <v>5554.91</v>
      </c>
      <c r="E14" s="20">
        <v>6000</v>
      </c>
      <c r="F14" s="3">
        <v>5768.64</v>
      </c>
      <c r="G14" s="12">
        <f t="shared" si="0"/>
        <v>0.96144000000000007</v>
      </c>
      <c r="H14" s="3">
        <f t="shared" si="3"/>
        <v>6000</v>
      </c>
      <c r="I14" s="3">
        <f t="shared" si="1"/>
        <v>0</v>
      </c>
      <c r="J14" s="54"/>
    </row>
    <row r="15" spans="1:14" x14ac:dyDescent="0.25">
      <c r="A15" s="2" t="s">
        <v>331</v>
      </c>
      <c r="B15" t="s">
        <v>179</v>
      </c>
      <c r="C15" s="3">
        <v>1454.99</v>
      </c>
      <c r="D15" s="3">
        <v>1063.07</v>
      </c>
      <c r="E15" s="20">
        <v>3823</v>
      </c>
      <c r="F15" s="3">
        <v>3819.89</v>
      </c>
      <c r="G15" s="12">
        <f t="shared" si="0"/>
        <v>0.99918650274653409</v>
      </c>
      <c r="H15" s="3">
        <v>3840</v>
      </c>
      <c r="I15" s="3">
        <f t="shared" si="1"/>
        <v>17</v>
      </c>
      <c r="J15" s="54">
        <f t="shared" si="2"/>
        <v>4.4270833333333332E-3</v>
      </c>
    </row>
    <row r="16" spans="1:14" x14ac:dyDescent="0.25">
      <c r="A16" s="2" t="s">
        <v>332</v>
      </c>
      <c r="B16" t="s">
        <v>187</v>
      </c>
      <c r="C16" s="3">
        <v>1685</v>
      </c>
      <c r="D16" s="3">
        <v>397</v>
      </c>
      <c r="E16" s="20">
        <v>1000</v>
      </c>
      <c r="F16" s="3">
        <v>279</v>
      </c>
      <c r="G16" s="12">
        <f t="shared" si="0"/>
        <v>0.27900000000000003</v>
      </c>
      <c r="H16" s="3">
        <f t="shared" si="3"/>
        <v>1000</v>
      </c>
      <c r="I16" s="3">
        <f t="shared" si="1"/>
        <v>0</v>
      </c>
    </row>
    <row r="17" spans="1:9" x14ac:dyDescent="0.25">
      <c r="A17" s="2" t="s">
        <v>333</v>
      </c>
      <c r="B17" t="s">
        <v>189</v>
      </c>
      <c r="C17" s="3">
        <v>12790.75</v>
      </c>
      <c r="D17" s="3">
        <v>17939.939999999999</v>
      </c>
      <c r="E17" s="20">
        <v>19745</v>
      </c>
      <c r="F17" s="3">
        <v>12451.86</v>
      </c>
      <c r="G17" s="12">
        <f t="shared" si="0"/>
        <v>0.63063357812104337</v>
      </c>
      <c r="H17" s="3">
        <v>18000</v>
      </c>
      <c r="I17" s="3">
        <f t="shared" si="1"/>
        <v>-1745</v>
      </c>
    </row>
    <row r="18" spans="1:9" x14ac:dyDescent="0.25">
      <c r="A18" s="2" t="s">
        <v>334</v>
      </c>
      <c r="B18" t="s">
        <v>191</v>
      </c>
      <c r="C18" s="3">
        <v>1107.43</v>
      </c>
      <c r="D18" s="3">
        <v>7132.97</v>
      </c>
      <c r="E18" s="20">
        <v>7000</v>
      </c>
      <c r="F18" s="3">
        <v>0</v>
      </c>
      <c r="G18" s="12">
        <f t="shared" si="0"/>
        <v>0</v>
      </c>
      <c r="H18" s="3">
        <v>4000</v>
      </c>
      <c r="I18" s="3">
        <f t="shared" si="1"/>
        <v>-3000</v>
      </c>
    </row>
    <row r="19" spans="1:9" x14ac:dyDescent="0.25">
      <c r="A19" s="2" t="s">
        <v>335</v>
      </c>
      <c r="B19" t="s">
        <v>336</v>
      </c>
      <c r="C19" s="3">
        <v>6479.61</v>
      </c>
      <c r="D19" s="3">
        <v>1178.82</v>
      </c>
      <c r="E19" s="20">
        <v>8000</v>
      </c>
      <c r="F19" s="3">
        <v>1702.25</v>
      </c>
      <c r="G19" s="12">
        <f t="shared" si="0"/>
        <v>0.21278125000000001</v>
      </c>
      <c r="H19" s="3">
        <v>6000</v>
      </c>
      <c r="I19" s="3">
        <f t="shared" si="1"/>
        <v>-2000</v>
      </c>
    </row>
    <row r="20" spans="1:9" x14ac:dyDescent="0.25">
      <c r="A20" s="2" t="s">
        <v>337</v>
      </c>
      <c r="B20" t="s">
        <v>338</v>
      </c>
      <c r="C20" s="3">
        <v>1862.17</v>
      </c>
      <c r="D20" s="3">
        <v>485.14</v>
      </c>
      <c r="E20" s="20">
        <v>3000</v>
      </c>
      <c r="F20" s="3">
        <v>1878.83</v>
      </c>
      <c r="G20" s="12">
        <f t="shared" si="0"/>
        <v>0.62627666666666659</v>
      </c>
      <c r="H20" s="3">
        <v>2500</v>
      </c>
      <c r="I20" s="3">
        <f t="shared" si="1"/>
        <v>-500</v>
      </c>
    </row>
    <row r="21" spans="1:9" x14ac:dyDescent="0.25">
      <c r="A21" s="2" t="s">
        <v>339</v>
      </c>
      <c r="B21" t="s">
        <v>340</v>
      </c>
      <c r="C21" s="3">
        <v>879</v>
      </c>
      <c r="D21" s="3">
        <v>7634.26</v>
      </c>
      <c r="E21" s="20">
        <v>3000</v>
      </c>
      <c r="F21" s="3">
        <v>3366.94</v>
      </c>
      <c r="G21" s="12">
        <f t="shared" si="0"/>
        <v>1.1223133333333333</v>
      </c>
      <c r="H21" s="3">
        <f t="shared" si="3"/>
        <v>3000</v>
      </c>
      <c r="I21" s="3">
        <f t="shared" si="1"/>
        <v>0</v>
      </c>
    </row>
    <row r="22" spans="1:9" x14ac:dyDescent="0.25">
      <c r="A22" s="2" t="s">
        <v>341</v>
      </c>
      <c r="B22" t="s">
        <v>244</v>
      </c>
      <c r="C22" s="3">
        <v>-89.66</v>
      </c>
      <c r="D22" s="3">
        <v>636</v>
      </c>
      <c r="E22" s="20">
        <v>2000</v>
      </c>
      <c r="F22" s="3">
        <v>0</v>
      </c>
      <c r="G22" s="12">
        <f t="shared" si="0"/>
        <v>0</v>
      </c>
      <c r="H22" s="3">
        <v>1000</v>
      </c>
      <c r="I22" s="3">
        <f t="shared" si="1"/>
        <v>-1000</v>
      </c>
    </row>
    <row r="23" spans="1:9" x14ac:dyDescent="0.25">
      <c r="A23" s="2" t="s">
        <v>342</v>
      </c>
      <c r="B23" t="s">
        <v>343</v>
      </c>
      <c r="C23" s="3">
        <v>962.89</v>
      </c>
      <c r="D23" s="3">
        <v>0</v>
      </c>
      <c r="E23" s="20">
        <v>10000</v>
      </c>
      <c r="F23" s="3">
        <v>0</v>
      </c>
      <c r="G23" s="12">
        <f t="shared" si="0"/>
        <v>0</v>
      </c>
      <c r="H23" s="3">
        <v>5000</v>
      </c>
      <c r="I23" s="3">
        <f t="shared" si="1"/>
        <v>-5000</v>
      </c>
    </row>
    <row r="24" spans="1:9" x14ac:dyDescent="0.25">
      <c r="A24" s="2" t="s">
        <v>344</v>
      </c>
      <c r="B24" t="s">
        <v>252</v>
      </c>
      <c r="C24" s="3">
        <v>323.66000000000003</v>
      </c>
      <c r="D24" s="3">
        <v>67.23</v>
      </c>
      <c r="E24" s="20">
        <v>1000</v>
      </c>
      <c r="F24" s="3">
        <v>105.34</v>
      </c>
      <c r="G24" s="12">
        <f t="shared" si="0"/>
        <v>0.10534</v>
      </c>
      <c r="H24" s="3">
        <f t="shared" si="3"/>
        <v>1000</v>
      </c>
      <c r="I24" s="3">
        <f t="shared" si="1"/>
        <v>0</v>
      </c>
    </row>
    <row r="25" spans="1:9" x14ac:dyDescent="0.25">
      <c r="A25" s="14" t="s">
        <v>345</v>
      </c>
      <c r="B25" s="15" t="s">
        <v>346</v>
      </c>
      <c r="C25" s="16">
        <v>0</v>
      </c>
      <c r="D25" s="16">
        <v>-2062.5</v>
      </c>
      <c r="E25" s="23">
        <v>0</v>
      </c>
      <c r="F25" s="16">
        <v>-507.5</v>
      </c>
      <c r="G25" s="17">
        <v>0</v>
      </c>
      <c r="H25" s="16">
        <f t="shared" si="3"/>
        <v>0</v>
      </c>
      <c r="I25" s="16">
        <f t="shared" si="1"/>
        <v>0</v>
      </c>
    </row>
    <row r="26" spans="1:9" x14ac:dyDescent="0.25">
      <c r="C26" s="20">
        <f t="shared" ref="C26:D26" si="4">SUM(C4:C25)</f>
        <v>99592.17</v>
      </c>
      <c r="D26" s="20">
        <f t="shared" si="4"/>
        <v>104787.97000000002</v>
      </c>
      <c r="E26" s="20">
        <f>SUM(E4:E25)</f>
        <v>169523</v>
      </c>
      <c r="F26" s="20">
        <f t="shared" ref="F26:I26" si="5">SUM(F4:F25)</f>
        <v>96730.470000000016</v>
      </c>
      <c r="G26" s="20" t="s">
        <v>490</v>
      </c>
      <c r="H26" s="20">
        <f t="shared" si="5"/>
        <v>148932</v>
      </c>
      <c r="I26" s="20">
        <f t="shared" si="5"/>
        <v>-20591</v>
      </c>
    </row>
  </sheetData>
  <mergeCells count="1">
    <mergeCell ref="E1:F1"/>
  </mergeCells>
  <pageMargins left="0" right="0" top="0" bottom="0.5" header="0.3" footer="0.3"/>
  <pageSetup orientation="landscape" r:id="rId1"/>
  <headerFooter>
    <oddFooter>&amp;C&amp;A&amp;R&amp;P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838FA-DBD6-4CC3-9F16-7774068B00D9}">
  <dimension ref="A1:N20"/>
  <sheetViews>
    <sheetView zoomScaleNormal="100" workbookViewId="0">
      <pane ySplit="2" topLeftCell="A3" activePane="bottomLeft" state="frozen"/>
      <selection activeCell="D27" sqref="D27"/>
      <selection pane="bottomLeft" activeCell="H9" sqref="H9"/>
    </sheetView>
  </sheetViews>
  <sheetFormatPr defaultRowHeight="15" x14ac:dyDescent="0.25"/>
  <cols>
    <col min="1" max="1" width="10.42578125" style="1" customWidth="1"/>
    <col min="2" max="2" width="24.42578125" customWidth="1"/>
    <col min="3" max="3" width="13.140625" style="3" customWidth="1"/>
    <col min="4" max="4" width="12.28515625" style="3" customWidth="1"/>
    <col min="5" max="5" width="14.140625" style="20" customWidth="1"/>
    <col min="6" max="6" width="14" style="3" customWidth="1"/>
    <col min="7" max="7" width="9.42578125" style="3" bestFit="1" customWidth="1"/>
    <col min="8" max="8" width="10.140625" style="3" customWidth="1"/>
    <col min="9" max="9" width="12" style="3" customWidth="1"/>
    <col min="10" max="10" width="7.85546875" style="3" bestFit="1" customWidth="1"/>
    <col min="11" max="14" width="14.7109375" style="3" customWidth="1"/>
  </cols>
  <sheetData>
    <row r="1" spans="1:14" s="5" customFormat="1" x14ac:dyDescent="0.25">
      <c r="A1" s="6"/>
      <c r="B1" s="7"/>
      <c r="C1" s="4" t="s">
        <v>485</v>
      </c>
      <c r="D1" s="4" t="s">
        <v>484</v>
      </c>
      <c r="E1" s="61" t="s">
        <v>486</v>
      </c>
      <c r="F1" s="61"/>
      <c r="G1" s="4"/>
      <c r="H1" s="4" t="s">
        <v>487</v>
      </c>
      <c r="I1" s="4"/>
      <c r="J1" s="4"/>
      <c r="K1" s="4"/>
      <c r="L1" s="4"/>
      <c r="M1" s="4"/>
      <c r="N1" s="4"/>
    </row>
    <row r="2" spans="1:14" s="11" customFormat="1" ht="28.5" customHeight="1" x14ac:dyDescent="0.25">
      <c r="A2" s="8" t="s">
        <v>0</v>
      </c>
      <c r="B2" s="9" t="s">
        <v>1</v>
      </c>
      <c r="C2" s="10" t="s">
        <v>3</v>
      </c>
      <c r="D2" s="10" t="s">
        <v>3</v>
      </c>
      <c r="E2" s="22" t="s">
        <v>2</v>
      </c>
      <c r="F2" s="10" t="s">
        <v>491</v>
      </c>
      <c r="G2" s="10" t="s">
        <v>489</v>
      </c>
      <c r="H2" s="10" t="s">
        <v>488</v>
      </c>
      <c r="I2" s="10" t="s">
        <v>505</v>
      </c>
      <c r="J2" s="10" t="s">
        <v>523</v>
      </c>
      <c r="K2" s="10"/>
      <c r="L2" s="10"/>
      <c r="M2" s="10"/>
      <c r="N2" s="10"/>
    </row>
    <row r="4" spans="1:14" x14ac:dyDescent="0.25">
      <c r="A4" s="2" t="s">
        <v>347</v>
      </c>
      <c r="B4" t="s">
        <v>348</v>
      </c>
      <c r="C4" s="3">
        <v>22566</v>
      </c>
      <c r="D4" s="3">
        <v>26597</v>
      </c>
      <c r="E4" s="20">
        <v>32310</v>
      </c>
      <c r="F4" s="3">
        <v>21762.720000000001</v>
      </c>
      <c r="G4" s="12">
        <f t="shared" ref="G4:G19" si="0">F4/E4</f>
        <v>0.6735598885793872</v>
      </c>
      <c r="H4" s="3">
        <v>34134</v>
      </c>
      <c r="I4" s="3">
        <f t="shared" ref="I4:I19" si="1">H4-E4</f>
        <v>1824</v>
      </c>
      <c r="J4" s="12">
        <f>I4/H4</f>
        <v>5.3436456319212518E-2</v>
      </c>
    </row>
    <row r="5" spans="1:14" x14ac:dyDescent="0.25">
      <c r="A5" s="2" t="s">
        <v>349</v>
      </c>
      <c r="B5" t="s">
        <v>278</v>
      </c>
      <c r="C5" s="3">
        <v>801</v>
      </c>
      <c r="D5" s="3">
        <v>1645.2</v>
      </c>
      <c r="E5" s="20">
        <v>2000</v>
      </c>
      <c r="F5" s="3">
        <v>1702.89</v>
      </c>
      <c r="G5" s="12">
        <f t="shared" si="0"/>
        <v>0.85144500000000001</v>
      </c>
      <c r="H5" s="3">
        <v>1500</v>
      </c>
      <c r="I5" s="3">
        <f t="shared" si="1"/>
        <v>-500</v>
      </c>
      <c r="J5" s="12">
        <f t="shared" ref="J5:J8" si="2">I5/H5</f>
        <v>-0.33333333333333331</v>
      </c>
    </row>
    <row r="6" spans="1:14" x14ac:dyDescent="0.25">
      <c r="A6" s="2" t="s">
        <v>350</v>
      </c>
      <c r="B6" t="s">
        <v>197</v>
      </c>
      <c r="C6" s="3">
        <v>1787.56</v>
      </c>
      <c r="D6" s="3">
        <v>2178.9899999999998</v>
      </c>
      <c r="E6" s="20">
        <v>2550</v>
      </c>
      <c r="F6" s="3">
        <v>1831.81</v>
      </c>
      <c r="G6" s="12">
        <f t="shared" si="0"/>
        <v>0.71835686274509802</v>
      </c>
      <c r="H6" s="3">
        <v>2726</v>
      </c>
      <c r="I6" s="3">
        <f t="shared" si="1"/>
        <v>176</v>
      </c>
      <c r="J6" s="12">
        <f t="shared" si="2"/>
        <v>6.4563462949376371E-2</v>
      </c>
    </row>
    <row r="7" spans="1:14" x14ac:dyDescent="0.25">
      <c r="A7" s="2" t="s">
        <v>351</v>
      </c>
      <c r="B7" t="s">
        <v>165</v>
      </c>
      <c r="C7" s="3">
        <v>0</v>
      </c>
      <c r="D7" s="3">
        <v>926.96</v>
      </c>
      <c r="E7" s="20">
        <v>1150</v>
      </c>
      <c r="F7" s="3">
        <v>781.37</v>
      </c>
      <c r="G7" s="12">
        <f t="shared" si="0"/>
        <v>0.67945217391304347</v>
      </c>
      <c r="H7" s="3">
        <v>2113</v>
      </c>
      <c r="I7" s="3">
        <f t="shared" si="1"/>
        <v>963</v>
      </c>
      <c r="J7" s="12">
        <f t="shared" si="2"/>
        <v>0.45575011831519169</v>
      </c>
    </row>
    <row r="8" spans="1:14" x14ac:dyDescent="0.25">
      <c r="A8" s="2" t="s">
        <v>352</v>
      </c>
      <c r="B8" t="s">
        <v>167</v>
      </c>
      <c r="C8" s="3">
        <v>5304.63</v>
      </c>
      <c r="D8" s="3">
        <v>6439.65</v>
      </c>
      <c r="E8" s="20">
        <v>7245</v>
      </c>
      <c r="F8" s="3">
        <v>5061.07</v>
      </c>
      <c r="G8" s="12">
        <f t="shared" si="0"/>
        <v>0.69856038647342988</v>
      </c>
      <c r="H8" s="3">
        <v>7458</v>
      </c>
      <c r="I8" s="3">
        <f t="shared" si="1"/>
        <v>213</v>
      </c>
      <c r="J8" s="12">
        <f t="shared" si="2"/>
        <v>2.8559935639581657E-2</v>
      </c>
    </row>
    <row r="9" spans="1:14" x14ac:dyDescent="0.25">
      <c r="A9" s="2" t="s">
        <v>353</v>
      </c>
      <c r="B9" t="s">
        <v>209</v>
      </c>
      <c r="C9" s="3">
        <v>531.27</v>
      </c>
      <c r="D9" s="3">
        <v>433.26</v>
      </c>
      <c r="E9" s="20">
        <v>600</v>
      </c>
      <c r="F9" s="3">
        <v>323.85000000000002</v>
      </c>
      <c r="G9" s="12">
        <f t="shared" si="0"/>
        <v>0.53975000000000006</v>
      </c>
      <c r="H9" s="3">
        <v>550</v>
      </c>
      <c r="I9" s="3">
        <f t="shared" si="1"/>
        <v>-50</v>
      </c>
    </row>
    <row r="10" spans="1:14" x14ac:dyDescent="0.25">
      <c r="A10" s="2" t="s">
        <v>354</v>
      </c>
      <c r="B10" t="s">
        <v>173</v>
      </c>
      <c r="C10" s="3">
        <v>387.86</v>
      </c>
      <c r="D10" s="3">
        <v>632.19000000000005</v>
      </c>
      <c r="E10" s="20">
        <v>750</v>
      </c>
      <c r="F10" s="3">
        <v>410.24</v>
      </c>
      <c r="G10" s="12">
        <f t="shared" si="0"/>
        <v>0.54698666666666673</v>
      </c>
      <c r="H10" s="3">
        <f t="shared" ref="H10:H19" si="3">E10</f>
        <v>750</v>
      </c>
      <c r="I10" s="3">
        <f t="shared" si="1"/>
        <v>0</v>
      </c>
    </row>
    <row r="11" spans="1:14" x14ac:dyDescent="0.25">
      <c r="A11" s="2" t="s">
        <v>355</v>
      </c>
      <c r="B11" t="s">
        <v>356</v>
      </c>
      <c r="C11" s="3">
        <v>0</v>
      </c>
      <c r="D11" s="3">
        <v>2293.5</v>
      </c>
      <c r="E11" s="20">
        <v>2000</v>
      </c>
      <c r="F11" s="3">
        <v>1925</v>
      </c>
      <c r="G11" s="12">
        <f t="shared" si="0"/>
        <v>0.96250000000000002</v>
      </c>
      <c r="H11" s="3">
        <v>2500</v>
      </c>
      <c r="I11" s="3">
        <f t="shared" si="1"/>
        <v>500</v>
      </c>
    </row>
    <row r="12" spans="1:14" x14ac:dyDescent="0.25">
      <c r="A12" s="2" t="s">
        <v>357</v>
      </c>
      <c r="B12" t="s">
        <v>179</v>
      </c>
      <c r="C12" s="3">
        <v>68.069999999999993</v>
      </c>
      <c r="D12" s="3">
        <v>198.23</v>
      </c>
      <c r="E12" s="20">
        <v>950</v>
      </c>
      <c r="F12" s="3">
        <v>892.22</v>
      </c>
      <c r="G12" s="12">
        <f t="shared" si="0"/>
        <v>0.93917894736842111</v>
      </c>
      <c r="H12" s="3">
        <f t="shared" si="3"/>
        <v>950</v>
      </c>
      <c r="I12" s="3">
        <f t="shared" si="1"/>
        <v>0</v>
      </c>
    </row>
    <row r="13" spans="1:14" x14ac:dyDescent="0.25">
      <c r="A13" s="2" t="s">
        <v>358</v>
      </c>
      <c r="B13" t="s">
        <v>187</v>
      </c>
      <c r="C13" s="3">
        <v>150</v>
      </c>
      <c r="D13" s="3">
        <v>0</v>
      </c>
      <c r="E13" s="20">
        <v>200</v>
      </c>
      <c r="F13" s="3">
        <v>0</v>
      </c>
      <c r="G13" s="12">
        <f t="shared" si="0"/>
        <v>0</v>
      </c>
      <c r="H13" s="3">
        <f t="shared" si="3"/>
        <v>200</v>
      </c>
      <c r="I13" s="3">
        <f t="shared" si="1"/>
        <v>0</v>
      </c>
    </row>
    <row r="14" spans="1:14" x14ac:dyDescent="0.25">
      <c r="A14" s="2" t="s">
        <v>359</v>
      </c>
      <c r="B14" t="s">
        <v>189</v>
      </c>
      <c r="C14" s="3">
        <v>0</v>
      </c>
      <c r="D14" s="3">
        <v>840.03</v>
      </c>
      <c r="E14" s="20">
        <v>750</v>
      </c>
      <c r="F14" s="3">
        <v>504.35</v>
      </c>
      <c r="G14" s="12">
        <f t="shared" si="0"/>
        <v>0.67246666666666666</v>
      </c>
      <c r="H14" s="3">
        <f t="shared" si="3"/>
        <v>750</v>
      </c>
      <c r="I14" s="3">
        <f t="shared" si="1"/>
        <v>0</v>
      </c>
    </row>
    <row r="15" spans="1:14" x14ac:dyDescent="0.25">
      <c r="A15" s="2" t="s">
        <v>360</v>
      </c>
      <c r="B15" t="s">
        <v>336</v>
      </c>
      <c r="C15" s="3">
        <v>0</v>
      </c>
      <c r="D15" s="3">
        <v>150.16</v>
      </c>
      <c r="E15" s="20">
        <v>1000</v>
      </c>
      <c r="F15" s="3">
        <v>652.26</v>
      </c>
      <c r="G15" s="12">
        <f t="shared" si="0"/>
        <v>0.65225999999999995</v>
      </c>
      <c r="H15" s="3">
        <f t="shared" si="3"/>
        <v>1000</v>
      </c>
      <c r="I15" s="3">
        <f t="shared" si="1"/>
        <v>0</v>
      </c>
    </row>
    <row r="16" spans="1:14" x14ac:dyDescent="0.25">
      <c r="A16" s="2" t="s">
        <v>361</v>
      </c>
      <c r="B16" t="s">
        <v>338</v>
      </c>
      <c r="C16" s="3">
        <v>0</v>
      </c>
      <c r="D16" s="3">
        <v>412.1</v>
      </c>
      <c r="E16" s="20">
        <v>1000</v>
      </c>
      <c r="F16" s="3">
        <v>0</v>
      </c>
      <c r="G16" s="12">
        <f t="shared" si="0"/>
        <v>0</v>
      </c>
      <c r="H16" s="3">
        <f t="shared" si="3"/>
        <v>1000</v>
      </c>
      <c r="I16" s="3">
        <f t="shared" si="1"/>
        <v>0</v>
      </c>
    </row>
    <row r="17" spans="1:9" x14ac:dyDescent="0.25">
      <c r="A17" s="2" t="s">
        <v>362</v>
      </c>
      <c r="B17" t="s">
        <v>363</v>
      </c>
      <c r="C17" s="3">
        <v>957.85</v>
      </c>
      <c r="D17" s="3">
        <v>1974.21</v>
      </c>
      <c r="E17" s="20">
        <v>6300</v>
      </c>
      <c r="F17" s="3">
        <v>813.78</v>
      </c>
      <c r="G17" s="12">
        <f t="shared" si="0"/>
        <v>0.12917142857142858</v>
      </c>
      <c r="H17" s="3">
        <v>6500</v>
      </c>
      <c r="I17" s="3">
        <f t="shared" si="1"/>
        <v>200</v>
      </c>
    </row>
    <row r="18" spans="1:9" x14ac:dyDescent="0.25">
      <c r="A18" s="2" t="s">
        <v>364</v>
      </c>
      <c r="B18" t="s">
        <v>365</v>
      </c>
      <c r="C18" s="3">
        <v>6745.41</v>
      </c>
      <c r="D18" s="3">
        <v>1874.33</v>
      </c>
      <c r="E18" s="20">
        <v>5000</v>
      </c>
      <c r="F18" s="3">
        <v>18917.14</v>
      </c>
      <c r="G18" s="12">
        <f t="shared" si="0"/>
        <v>3.7834279999999998</v>
      </c>
      <c r="H18" s="3">
        <f t="shared" si="3"/>
        <v>5000</v>
      </c>
      <c r="I18" s="3">
        <f t="shared" si="1"/>
        <v>0</v>
      </c>
    </row>
    <row r="19" spans="1:9" x14ac:dyDescent="0.25">
      <c r="A19" s="14" t="s">
        <v>366</v>
      </c>
      <c r="B19" s="15" t="s">
        <v>367</v>
      </c>
      <c r="C19" s="16">
        <v>965.72</v>
      </c>
      <c r="D19" s="16">
        <v>5608.1</v>
      </c>
      <c r="E19" s="23">
        <v>7400</v>
      </c>
      <c r="F19" s="16">
        <v>7376</v>
      </c>
      <c r="G19" s="17">
        <f t="shared" si="0"/>
        <v>0.99675675675675679</v>
      </c>
      <c r="H19" s="16">
        <f t="shared" si="3"/>
        <v>7400</v>
      </c>
      <c r="I19" s="16">
        <f t="shared" si="1"/>
        <v>0</v>
      </c>
    </row>
    <row r="20" spans="1:9" x14ac:dyDescent="0.25">
      <c r="C20" s="20">
        <f t="shared" ref="C20:D20" si="4">SUM(C4:C19)</f>
        <v>40265.370000000003</v>
      </c>
      <c r="D20" s="20">
        <f t="shared" si="4"/>
        <v>52203.910000000011</v>
      </c>
      <c r="E20" s="20">
        <f>SUM(E4:E19)</f>
        <v>71205</v>
      </c>
      <c r="F20" s="20">
        <f t="shared" ref="F20:I20" si="5">SUM(F4:F19)</f>
        <v>62954.7</v>
      </c>
      <c r="G20" s="20">
        <f t="shared" si="5"/>
        <v>12.843872777740899</v>
      </c>
      <c r="H20" s="20">
        <f t="shared" si="5"/>
        <v>74531</v>
      </c>
      <c r="I20" s="20">
        <f t="shared" si="5"/>
        <v>3326</v>
      </c>
    </row>
  </sheetData>
  <mergeCells count="1">
    <mergeCell ref="E1:F1"/>
  </mergeCells>
  <pageMargins left="0" right="0" top="0" bottom="0.5" header="0.3" footer="0.3"/>
  <pageSetup orientation="landscape" r:id="rId1"/>
  <headerFooter>
    <oddFooter>&amp;C&amp;A&amp;R&amp;P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21106-D6AA-4FC3-BE63-7A09D924499B}">
  <dimension ref="A1:N33"/>
  <sheetViews>
    <sheetView zoomScaleNormal="100" workbookViewId="0">
      <pane ySplit="2" topLeftCell="A3" activePane="bottomLeft" state="frozen"/>
      <selection activeCell="D27" sqref="D27"/>
      <selection pane="bottomLeft" activeCell="D38" sqref="D37:D38"/>
    </sheetView>
  </sheetViews>
  <sheetFormatPr defaultRowHeight="15" x14ac:dyDescent="0.25"/>
  <cols>
    <col min="1" max="1" width="10.42578125" style="1" customWidth="1"/>
    <col min="2" max="2" width="24.42578125" customWidth="1"/>
    <col min="3" max="4" width="13" style="3" customWidth="1"/>
    <col min="5" max="5" width="13" style="20" customWidth="1"/>
    <col min="6" max="6" width="14" style="3" customWidth="1"/>
    <col min="7" max="7" width="9.42578125" style="3" bestFit="1" customWidth="1"/>
    <col min="8" max="8" width="14.7109375" style="3" customWidth="1"/>
    <col min="9" max="9" width="12" style="3" customWidth="1"/>
    <col min="10" max="10" width="7.85546875" style="56" bestFit="1" customWidth="1"/>
    <col min="11" max="14" width="14.7109375" style="3" customWidth="1"/>
  </cols>
  <sheetData>
    <row r="1" spans="1:14" s="5" customFormat="1" x14ac:dyDescent="0.25">
      <c r="A1" s="6"/>
      <c r="B1" s="7"/>
      <c r="C1" s="4" t="s">
        <v>485</v>
      </c>
      <c r="D1" s="4" t="s">
        <v>484</v>
      </c>
      <c r="E1" s="61" t="s">
        <v>486</v>
      </c>
      <c r="F1" s="61"/>
      <c r="G1" s="4"/>
      <c r="H1" s="4" t="s">
        <v>487</v>
      </c>
      <c r="I1" s="4"/>
      <c r="J1" s="4"/>
      <c r="K1" s="4"/>
      <c r="L1" s="4"/>
      <c r="M1" s="4"/>
      <c r="N1" s="4"/>
    </row>
    <row r="2" spans="1:14" s="11" customFormat="1" ht="28.5" customHeight="1" x14ac:dyDescent="0.25">
      <c r="A2" s="8" t="s">
        <v>0</v>
      </c>
      <c r="B2" s="9" t="s">
        <v>1</v>
      </c>
      <c r="C2" s="10" t="s">
        <v>3</v>
      </c>
      <c r="D2" s="10" t="s">
        <v>3</v>
      </c>
      <c r="E2" s="22" t="s">
        <v>2</v>
      </c>
      <c r="F2" s="10" t="s">
        <v>491</v>
      </c>
      <c r="G2" s="10" t="s">
        <v>489</v>
      </c>
      <c r="H2" s="10" t="s">
        <v>488</v>
      </c>
      <c r="I2" s="10" t="s">
        <v>505</v>
      </c>
      <c r="J2" s="10" t="s">
        <v>523</v>
      </c>
      <c r="K2" s="10"/>
      <c r="L2" s="10"/>
      <c r="M2" s="10"/>
      <c r="N2" s="10"/>
    </row>
    <row r="4" spans="1:14" x14ac:dyDescent="0.25">
      <c r="A4" s="2" t="s">
        <v>104</v>
      </c>
      <c r="B4" t="s">
        <v>105</v>
      </c>
      <c r="C4" s="3">
        <v>3825.56</v>
      </c>
      <c r="D4" s="3">
        <v>3617.38</v>
      </c>
      <c r="E4" s="20">
        <v>180</v>
      </c>
      <c r="F4" s="3">
        <v>2012.19</v>
      </c>
      <c r="G4" s="12">
        <f t="shared" ref="G4:G12" si="0">F4/E4</f>
        <v>11.178833333333333</v>
      </c>
      <c r="H4" s="3">
        <v>3000</v>
      </c>
      <c r="I4" s="3">
        <f t="shared" ref="I4:I12" si="1">H4-E4</f>
        <v>2820</v>
      </c>
      <c r="J4" s="12">
        <f>I4/H4</f>
        <v>0.94</v>
      </c>
    </row>
    <row r="5" spans="1:14" x14ac:dyDescent="0.25">
      <c r="A5" s="2" t="s">
        <v>106</v>
      </c>
      <c r="B5" t="s">
        <v>107</v>
      </c>
      <c r="C5" s="3">
        <v>308896.27</v>
      </c>
      <c r="D5" s="3">
        <v>319840.95</v>
      </c>
      <c r="E5" s="20">
        <v>310000</v>
      </c>
      <c r="F5" s="3">
        <v>196046.53</v>
      </c>
      <c r="G5" s="12">
        <f t="shared" si="0"/>
        <v>0.63240816129032262</v>
      </c>
      <c r="H5" s="13">
        <v>311880</v>
      </c>
      <c r="I5" s="3">
        <f t="shared" si="1"/>
        <v>1880</v>
      </c>
      <c r="J5" s="12">
        <f>I5/H5</f>
        <v>6.0279594715916375E-3</v>
      </c>
    </row>
    <row r="6" spans="1:14" x14ac:dyDescent="0.25">
      <c r="A6" s="14" t="s">
        <v>108</v>
      </c>
      <c r="B6" s="15" t="s">
        <v>109</v>
      </c>
      <c r="C6" s="16">
        <v>0</v>
      </c>
      <c r="D6" s="16">
        <v>6858.05</v>
      </c>
      <c r="E6" s="23">
        <v>7500</v>
      </c>
      <c r="F6" s="16">
        <v>4530</v>
      </c>
      <c r="G6" s="17">
        <f t="shared" si="0"/>
        <v>0.60399999999999998</v>
      </c>
      <c r="H6" s="16">
        <f t="shared" ref="H6:H25" si="2">E6</f>
        <v>7500</v>
      </c>
      <c r="I6" s="16">
        <f t="shared" si="1"/>
        <v>0</v>
      </c>
      <c r="J6" s="12"/>
    </row>
    <row r="7" spans="1:14" x14ac:dyDescent="0.25">
      <c r="A7" s="2"/>
      <c r="C7" s="20">
        <f t="shared" ref="C7:D7" si="3">SUM(C4:C6)</f>
        <v>312721.83</v>
      </c>
      <c r="D7" s="20">
        <f t="shared" si="3"/>
        <v>330316.38</v>
      </c>
      <c r="E7" s="20">
        <f>SUM(E4:E6)</f>
        <v>317680</v>
      </c>
      <c r="F7" s="20">
        <f t="shared" ref="F7:I7" si="4">SUM(F4:F6)</f>
        <v>202588.72</v>
      </c>
      <c r="G7" s="20" t="s">
        <v>490</v>
      </c>
      <c r="H7" s="20">
        <f t="shared" si="4"/>
        <v>322380</v>
      </c>
      <c r="I7" s="20">
        <f t="shared" si="4"/>
        <v>4700</v>
      </c>
      <c r="J7" s="12"/>
    </row>
    <row r="8" spans="1:14" x14ac:dyDescent="0.25">
      <c r="A8" s="2"/>
      <c r="G8" s="12"/>
      <c r="J8" s="12"/>
    </row>
    <row r="9" spans="1:14" x14ac:dyDescent="0.25">
      <c r="A9" s="2"/>
      <c r="G9" s="12"/>
      <c r="J9" s="12"/>
    </row>
    <row r="10" spans="1:14" x14ac:dyDescent="0.25">
      <c r="A10" s="2" t="s">
        <v>368</v>
      </c>
      <c r="B10" t="s">
        <v>369</v>
      </c>
      <c r="C10" s="3">
        <v>10834.51</v>
      </c>
      <c r="D10" s="3">
        <v>11115</v>
      </c>
      <c r="E10" s="20">
        <v>33137.519999999997</v>
      </c>
      <c r="F10" s="3">
        <v>22979.26</v>
      </c>
      <c r="G10" s="12">
        <f t="shared" si="0"/>
        <v>0.69345141096859397</v>
      </c>
      <c r="H10" s="3">
        <v>33334</v>
      </c>
      <c r="I10" s="3">
        <f t="shared" si="1"/>
        <v>196.4800000000032</v>
      </c>
      <c r="J10" s="12">
        <f t="shared" ref="J10:J20" si="5">I10/H10</f>
        <v>5.8942821143578086E-3</v>
      </c>
    </row>
    <row r="11" spans="1:14" x14ac:dyDescent="0.25">
      <c r="A11" s="2" t="s">
        <v>370</v>
      </c>
      <c r="B11" t="s">
        <v>197</v>
      </c>
      <c r="C11" s="3">
        <v>799.78</v>
      </c>
      <c r="D11" s="3">
        <v>850.31</v>
      </c>
      <c r="E11" s="20">
        <v>2694.14</v>
      </c>
      <c r="F11" s="3">
        <v>1757.92</v>
      </c>
      <c r="G11" s="12">
        <f t="shared" si="0"/>
        <v>0.65249764303265612</v>
      </c>
      <c r="H11" s="3">
        <v>2550</v>
      </c>
      <c r="I11" s="3">
        <f t="shared" si="1"/>
        <v>-144.13999999999987</v>
      </c>
      <c r="J11" s="12">
        <f t="shared" si="5"/>
        <v>-5.652549019607838E-2</v>
      </c>
    </row>
    <row r="12" spans="1:14" x14ac:dyDescent="0.25">
      <c r="A12" s="2" t="s">
        <v>371</v>
      </c>
      <c r="B12" t="s">
        <v>165</v>
      </c>
      <c r="C12" s="3">
        <v>292.83</v>
      </c>
      <c r="D12" s="3">
        <v>0</v>
      </c>
      <c r="E12" s="20">
        <v>1215</v>
      </c>
      <c r="F12" s="3">
        <v>765.72</v>
      </c>
      <c r="G12" s="12">
        <f t="shared" si="0"/>
        <v>0.63022222222222224</v>
      </c>
      <c r="H12" s="3">
        <v>1977</v>
      </c>
      <c r="I12" s="3">
        <f t="shared" si="1"/>
        <v>762</v>
      </c>
      <c r="J12" s="12">
        <f t="shared" si="5"/>
        <v>0.38543247344461307</v>
      </c>
    </row>
    <row r="13" spans="1:14" x14ac:dyDescent="0.25">
      <c r="A13" s="2" t="s">
        <v>372</v>
      </c>
      <c r="B13" t="s">
        <v>167</v>
      </c>
      <c r="C13" s="3">
        <v>70</v>
      </c>
      <c r="D13" s="3">
        <v>-1191.1199999999999</v>
      </c>
      <c r="E13" s="20">
        <v>7245</v>
      </c>
      <c r="F13" s="3">
        <v>5358.78</v>
      </c>
      <c r="G13" s="12">
        <f t="shared" ref="G13:G27" si="6">F13/E13</f>
        <v>0.7396521739130435</v>
      </c>
      <c r="H13" s="3">
        <v>7458</v>
      </c>
      <c r="I13" s="3">
        <f t="shared" ref="I13:I27" si="7">H13-E13</f>
        <v>213</v>
      </c>
      <c r="J13" s="12">
        <f t="shared" si="5"/>
        <v>2.8559935639581657E-2</v>
      </c>
    </row>
    <row r="14" spans="1:14" x14ac:dyDescent="0.25">
      <c r="A14" s="2" t="s">
        <v>373</v>
      </c>
      <c r="B14" t="s">
        <v>206</v>
      </c>
      <c r="C14" s="3">
        <v>382.1</v>
      </c>
      <c r="D14" s="3">
        <v>820.8</v>
      </c>
      <c r="E14" s="20">
        <v>500</v>
      </c>
      <c r="F14" s="3">
        <v>415.87</v>
      </c>
      <c r="G14" s="12">
        <f t="shared" si="6"/>
        <v>0.83174000000000003</v>
      </c>
      <c r="H14" s="3">
        <f t="shared" si="2"/>
        <v>500</v>
      </c>
      <c r="I14" s="3">
        <f t="shared" si="7"/>
        <v>0</v>
      </c>
      <c r="J14" s="12"/>
    </row>
    <row r="15" spans="1:14" x14ac:dyDescent="0.25">
      <c r="A15" s="2" t="s">
        <v>374</v>
      </c>
      <c r="B15" t="s">
        <v>375</v>
      </c>
      <c r="C15" s="3">
        <v>912.52</v>
      </c>
      <c r="D15" s="3">
        <v>1816</v>
      </c>
      <c r="E15" s="20">
        <v>2500</v>
      </c>
      <c r="F15" s="3">
        <v>895</v>
      </c>
      <c r="G15" s="12">
        <f t="shared" si="6"/>
        <v>0.35799999999999998</v>
      </c>
      <c r="H15" s="3">
        <f t="shared" si="2"/>
        <v>2500</v>
      </c>
      <c r="I15" s="3">
        <f t="shared" si="7"/>
        <v>0</v>
      </c>
      <c r="J15" s="12"/>
    </row>
    <row r="16" spans="1:14" x14ac:dyDescent="0.25">
      <c r="A16" s="2" t="s">
        <v>376</v>
      </c>
      <c r="B16" t="s">
        <v>377</v>
      </c>
      <c r="C16" s="3">
        <v>179</v>
      </c>
      <c r="D16" s="3">
        <v>150</v>
      </c>
      <c r="E16" s="20">
        <v>1500</v>
      </c>
      <c r="F16" s="3">
        <v>1069</v>
      </c>
      <c r="G16" s="12">
        <f t="shared" si="6"/>
        <v>0.71266666666666667</v>
      </c>
      <c r="H16" s="3">
        <f t="shared" si="2"/>
        <v>1500</v>
      </c>
      <c r="I16" s="3">
        <f t="shared" si="7"/>
        <v>0</v>
      </c>
      <c r="J16" s="12"/>
    </row>
    <row r="17" spans="1:10" x14ac:dyDescent="0.25">
      <c r="A17" s="2" t="s">
        <v>378</v>
      </c>
      <c r="B17" t="s">
        <v>209</v>
      </c>
      <c r="C17" s="3">
        <v>2105.8000000000002</v>
      </c>
      <c r="D17" s="3">
        <v>2164.59</v>
      </c>
      <c r="E17" s="20">
        <v>2000</v>
      </c>
      <c r="F17" s="3">
        <v>1385.74</v>
      </c>
      <c r="G17" s="12">
        <f t="shared" si="6"/>
        <v>0.69286999999999999</v>
      </c>
      <c r="H17" s="3">
        <f t="shared" si="2"/>
        <v>2000</v>
      </c>
      <c r="I17" s="3">
        <f t="shared" si="7"/>
        <v>0</v>
      </c>
      <c r="J17" s="12"/>
    </row>
    <row r="18" spans="1:10" x14ac:dyDescent="0.25">
      <c r="A18" s="2" t="s">
        <v>379</v>
      </c>
      <c r="B18" t="s">
        <v>179</v>
      </c>
      <c r="C18" s="3">
        <v>155.88999999999999</v>
      </c>
      <c r="D18" s="3">
        <v>0</v>
      </c>
      <c r="E18" s="20">
        <v>160</v>
      </c>
      <c r="F18" s="3">
        <v>51.76</v>
      </c>
      <c r="G18" s="12">
        <f t="shared" si="6"/>
        <v>0.32350000000000001</v>
      </c>
      <c r="H18" s="3">
        <v>60</v>
      </c>
      <c r="I18" s="3">
        <f t="shared" si="7"/>
        <v>-100</v>
      </c>
      <c r="J18" s="12">
        <f t="shared" si="5"/>
        <v>-1.6666666666666667</v>
      </c>
    </row>
    <row r="19" spans="1:10" x14ac:dyDescent="0.25">
      <c r="A19" s="2" t="s">
        <v>380</v>
      </c>
      <c r="B19" t="s">
        <v>381</v>
      </c>
      <c r="C19" s="3">
        <v>30068</v>
      </c>
      <c r="D19" s="3">
        <v>32175.42</v>
      </c>
      <c r="E19" s="20">
        <v>39082</v>
      </c>
      <c r="F19" s="3">
        <v>39082</v>
      </c>
      <c r="G19" s="12">
        <f t="shared" si="6"/>
        <v>1</v>
      </c>
      <c r="H19" s="20">
        <f>F19</f>
        <v>39082</v>
      </c>
      <c r="I19" s="3">
        <f t="shared" si="7"/>
        <v>0</v>
      </c>
      <c r="J19" s="12">
        <f t="shared" si="5"/>
        <v>0</v>
      </c>
    </row>
    <row r="20" spans="1:10" x14ac:dyDescent="0.25">
      <c r="A20" s="2" t="s">
        <v>382</v>
      </c>
      <c r="B20" t="s">
        <v>383</v>
      </c>
      <c r="C20" s="3">
        <v>0</v>
      </c>
      <c r="D20" s="3">
        <v>0</v>
      </c>
      <c r="E20" s="20">
        <v>10000</v>
      </c>
      <c r="F20" s="3">
        <v>3192.5</v>
      </c>
      <c r="G20" s="12">
        <f t="shared" si="6"/>
        <v>0.31924999999999998</v>
      </c>
      <c r="H20" s="3">
        <v>20000</v>
      </c>
      <c r="I20" s="3">
        <f t="shared" si="7"/>
        <v>10000</v>
      </c>
      <c r="J20" s="12">
        <f t="shared" si="5"/>
        <v>0.5</v>
      </c>
    </row>
    <row r="21" spans="1:10" x14ac:dyDescent="0.25">
      <c r="A21" s="2" t="s">
        <v>384</v>
      </c>
      <c r="B21" t="s">
        <v>385</v>
      </c>
      <c r="C21" s="3">
        <v>1068</v>
      </c>
      <c r="D21" s="3">
        <v>866.83</v>
      </c>
      <c r="E21" s="20">
        <v>3000</v>
      </c>
      <c r="F21" s="3">
        <v>585</v>
      </c>
      <c r="G21" s="12">
        <f t="shared" si="6"/>
        <v>0.19500000000000001</v>
      </c>
      <c r="H21" s="3">
        <f t="shared" si="2"/>
        <v>3000</v>
      </c>
      <c r="I21" s="3">
        <f t="shared" si="7"/>
        <v>0</v>
      </c>
    </row>
    <row r="22" spans="1:10" x14ac:dyDescent="0.25">
      <c r="A22" s="2" t="s">
        <v>386</v>
      </c>
      <c r="B22" t="s">
        <v>387</v>
      </c>
      <c r="C22" s="3">
        <v>1149.04</v>
      </c>
      <c r="D22" s="3">
        <v>1655.7</v>
      </c>
      <c r="E22" s="20">
        <v>5000</v>
      </c>
      <c r="F22" s="3">
        <v>2077.9699999999998</v>
      </c>
      <c r="G22" s="12">
        <f t="shared" si="6"/>
        <v>0.41559399999999996</v>
      </c>
      <c r="H22" s="3">
        <f t="shared" si="2"/>
        <v>5000</v>
      </c>
      <c r="I22" s="3">
        <f t="shared" si="7"/>
        <v>0</v>
      </c>
    </row>
    <row r="23" spans="1:10" x14ac:dyDescent="0.25">
      <c r="A23" s="2" t="s">
        <v>388</v>
      </c>
      <c r="B23" t="s">
        <v>389</v>
      </c>
      <c r="C23" s="3">
        <v>0</v>
      </c>
      <c r="D23" s="3">
        <v>28389.82</v>
      </c>
      <c r="E23" s="20">
        <v>40000</v>
      </c>
      <c r="F23" s="3">
        <v>28671.65</v>
      </c>
      <c r="G23" s="12">
        <f t="shared" si="6"/>
        <v>0.71679124999999999</v>
      </c>
      <c r="H23" s="3">
        <f t="shared" si="2"/>
        <v>40000</v>
      </c>
      <c r="I23" s="3">
        <f t="shared" si="7"/>
        <v>0</v>
      </c>
    </row>
    <row r="24" spans="1:10" x14ac:dyDescent="0.25">
      <c r="A24" s="2" t="s">
        <v>390</v>
      </c>
      <c r="B24" t="s">
        <v>391</v>
      </c>
      <c r="C24" s="3">
        <v>49060.76</v>
      </c>
      <c r="D24" s="3">
        <v>0</v>
      </c>
      <c r="E24" s="20">
        <v>30000</v>
      </c>
      <c r="F24" s="3">
        <v>0</v>
      </c>
      <c r="G24" s="12">
        <f t="shared" si="6"/>
        <v>0</v>
      </c>
      <c r="H24" s="3">
        <f t="shared" si="2"/>
        <v>30000</v>
      </c>
      <c r="I24" s="3">
        <f t="shared" si="7"/>
        <v>0</v>
      </c>
    </row>
    <row r="25" spans="1:10" x14ac:dyDescent="0.25">
      <c r="A25" s="2" t="s">
        <v>392</v>
      </c>
      <c r="B25" t="s">
        <v>393</v>
      </c>
      <c r="C25" s="3">
        <v>1571.37</v>
      </c>
      <c r="D25" s="3">
        <v>10408.08</v>
      </c>
      <c r="E25" s="20">
        <v>11000</v>
      </c>
      <c r="F25" s="3">
        <v>1198.99</v>
      </c>
      <c r="G25" s="12">
        <f t="shared" si="6"/>
        <v>0.10899909090909091</v>
      </c>
      <c r="H25" s="3">
        <f t="shared" si="2"/>
        <v>11000</v>
      </c>
      <c r="I25" s="3">
        <f t="shared" si="7"/>
        <v>0</v>
      </c>
    </row>
    <row r="26" spans="1:10" x14ac:dyDescent="0.25">
      <c r="A26" s="2" t="s">
        <v>394</v>
      </c>
      <c r="B26" t="s">
        <v>395</v>
      </c>
      <c r="C26" s="3">
        <v>0</v>
      </c>
      <c r="D26" s="3">
        <v>4002.5</v>
      </c>
      <c r="E26" s="20">
        <v>15000</v>
      </c>
      <c r="F26" s="3">
        <v>0</v>
      </c>
      <c r="G26" s="12">
        <f t="shared" si="6"/>
        <v>0</v>
      </c>
      <c r="H26" s="3">
        <f t="shared" ref="H26:H27" si="8">E26</f>
        <v>15000</v>
      </c>
      <c r="I26" s="3">
        <f t="shared" si="7"/>
        <v>0</v>
      </c>
    </row>
    <row r="27" spans="1:10" x14ac:dyDescent="0.25">
      <c r="A27" s="14" t="s">
        <v>396</v>
      </c>
      <c r="B27" s="15" t="s">
        <v>397</v>
      </c>
      <c r="C27" s="16">
        <v>3600</v>
      </c>
      <c r="D27" s="16">
        <v>3600</v>
      </c>
      <c r="E27" s="23">
        <v>3000</v>
      </c>
      <c r="F27" s="16">
        <v>0</v>
      </c>
      <c r="G27" s="17">
        <f t="shared" si="6"/>
        <v>0</v>
      </c>
      <c r="H27" s="16">
        <f t="shared" si="8"/>
        <v>3000</v>
      </c>
      <c r="I27" s="16">
        <f t="shared" si="7"/>
        <v>0</v>
      </c>
    </row>
    <row r="28" spans="1:10" x14ac:dyDescent="0.25">
      <c r="C28" s="20">
        <f t="shared" ref="C28:D28" si="9">SUM(C10:C27)</f>
        <v>102249.60000000001</v>
      </c>
      <c r="D28" s="20">
        <f t="shared" si="9"/>
        <v>96823.930000000008</v>
      </c>
      <c r="E28" s="20">
        <f>SUM(E10:E27)</f>
        <v>207033.66</v>
      </c>
      <c r="F28" s="20">
        <f t="shared" ref="F28:I28" si="10">SUM(F10:F27)</f>
        <v>109487.16000000002</v>
      </c>
      <c r="G28" s="20" t="s">
        <v>490</v>
      </c>
      <c r="H28" s="20">
        <f t="shared" si="10"/>
        <v>217961</v>
      </c>
      <c r="I28" s="20">
        <f t="shared" si="10"/>
        <v>10927.340000000004</v>
      </c>
    </row>
    <row r="30" spans="1:10" x14ac:dyDescent="0.25">
      <c r="A30" s="1" t="s">
        <v>494</v>
      </c>
      <c r="H30" s="3">
        <f>H7-H28</f>
        <v>104419</v>
      </c>
    </row>
    <row r="33" spans="2:3" x14ac:dyDescent="0.25">
      <c r="B33" s="59"/>
      <c r="C33" s="24"/>
    </row>
  </sheetData>
  <mergeCells count="1">
    <mergeCell ref="E1:F1"/>
  </mergeCells>
  <pageMargins left="0" right="0" top="0" bottom="0.5" header="0.3" footer="0.3"/>
  <pageSetup orientation="landscape" r:id="rId1"/>
  <headerFooter>
    <oddFooter>&amp;C&amp;A&amp;R&amp;P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AC717-2F7F-43A1-BD94-64174E464517}">
  <dimension ref="A1:N11"/>
  <sheetViews>
    <sheetView zoomScaleNormal="100" workbookViewId="0">
      <pane ySplit="2" topLeftCell="A3" activePane="bottomLeft" state="frozen"/>
      <selection activeCell="D27" sqref="D27"/>
      <selection pane="bottomLeft" activeCell="D25" sqref="D25"/>
    </sheetView>
  </sheetViews>
  <sheetFormatPr defaultRowHeight="15" x14ac:dyDescent="0.25"/>
  <cols>
    <col min="1" max="1" width="10.42578125" style="1" customWidth="1"/>
    <col min="2" max="2" width="24.42578125" customWidth="1"/>
    <col min="3" max="3" width="14.7109375" style="3" customWidth="1"/>
    <col min="4" max="4" width="13.28515625" style="3" customWidth="1"/>
    <col min="5" max="5" width="15" style="20" customWidth="1"/>
    <col min="6" max="6" width="14" style="3" customWidth="1"/>
    <col min="7" max="7" width="9.42578125" style="3" bestFit="1" customWidth="1"/>
    <col min="8" max="8" width="14.7109375" style="3" customWidth="1"/>
    <col min="9" max="9" width="10.42578125" style="3" bestFit="1" customWidth="1"/>
    <col min="10" max="10" width="7.85546875" style="3" bestFit="1" customWidth="1"/>
    <col min="11" max="14" width="14.7109375" style="3" customWidth="1"/>
  </cols>
  <sheetData>
    <row r="1" spans="1:14" s="5" customFormat="1" x14ac:dyDescent="0.25">
      <c r="A1" s="6"/>
      <c r="B1" s="7"/>
      <c r="C1" s="4" t="s">
        <v>485</v>
      </c>
      <c r="D1" s="4" t="s">
        <v>484</v>
      </c>
      <c r="E1" s="61" t="s">
        <v>486</v>
      </c>
      <c r="F1" s="61"/>
      <c r="G1" s="4"/>
      <c r="H1" s="4" t="s">
        <v>487</v>
      </c>
      <c r="I1" s="4"/>
      <c r="J1" s="4"/>
      <c r="K1" s="4"/>
      <c r="L1" s="4"/>
      <c r="M1" s="4"/>
      <c r="N1" s="4"/>
    </row>
    <row r="2" spans="1:14" s="11" customFormat="1" ht="28.5" customHeight="1" x14ac:dyDescent="0.25">
      <c r="A2" s="8" t="s">
        <v>0</v>
      </c>
      <c r="B2" s="9" t="s">
        <v>1</v>
      </c>
      <c r="C2" s="10" t="s">
        <v>3</v>
      </c>
      <c r="D2" s="10" t="s">
        <v>3</v>
      </c>
      <c r="E2" s="22" t="s">
        <v>2</v>
      </c>
      <c r="F2" s="10" t="s">
        <v>491</v>
      </c>
      <c r="G2" s="10" t="s">
        <v>489</v>
      </c>
      <c r="H2" s="10" t="s">
        <v>488</v>
      </c>
      <c r="I2" s="10" t="s">
        <v>505</v>
      </c>
      <c r="J2" s="10" t="s">
        <v>523</v>
      </c>
      <c r="K2" s="10"/>
      <c r="L2" s="10"/>
      <c r="M2" s="10"/>
      <c r="N2" s="10"/>
    </row>
    <row r="4" spans="1:14" x14ac:dyDescent="0.25">
      <c r="A4" s="2" t="s">
        <v>110</v>
      </c>
      <c r="B4" t="s">
        <v>111</v>
      </c>
      <c r="C4" s="3">
        <v>159365.51999999999</v>
      </c>
      <c r="D4" s="3">
        <v>167721.12</v>
      </c>
      <c r="E4" s="20">
        <v>167500</v>
      </c>
      <c r="F4" s="3">
        <v>100363.85</v>
      </c>
      <c r="G4" s="12">
        <f t="shared" ref="G4:G10" si="0">F4/E4</f>
        <v>0.59918716417910456</v>
      </c>
      <c r="H4" s="13">
        <v>174000</v>
      </c>
      <c r="I4" s="3">
        <f t="shared" ref="I4:I10" si="1">H4-E4</f>
        <v>6500</v>
      </c>
      <c r="J4" s="55">
        <f>I4/H4</f>
        <v>3.7356321839080463E-2</v>
      </c>
    </row>
    <row r="5" spans="1:14" x14ac:dyDescent="0.25">
      <c r="A5" s="14" t="s">
        <v>112</v>
      </c>
      <c r="B5" s="15" t="s">
        <v>30</v>
      </c>
      <c r="C5" s="16">
        <v>176.74</v>
      </c>
      <c r="D5" s="16">
        <v>262.26</v>
      </c>
      <c r="E5" s="23">
        <v>150</v>
      </c>
      <c r="F5" s="16">
        <v>451.11</v>
      </c>
      <c r="G5" s="17">
        <f t="shared" si="0"/>
        <v>3.0074000000000001</v>
      </c>
      <c r="H5" s="16">
        <v>1000</v>
      </c>
      <c r="I5" s="16">
        <f t="shared" si="1"/>
        <v>850</v>
      </c>
      <c r="J5" s="55">
        <f>I5/H5</f>
        <v>0.85</v>
      </c>
    </row>
    <row r="6" spans="1:14" x14ac:dyDescent="0.25">
      <c r="A6" s="2"/>
      <c r="C6" s="20">
        <f t="shared" ref="C6:D6" si="2">SUM(C4:C5)</f>
        <v>159542.25999999998</v>
      </c>
      <c r="D6" s="20">
        <f t="shared" si="2"/>
        <v>167983.38</v>
      </c>
      <c r="E6" s="20">
        <f>SUM(E4:E5)</f>
        <v>167650</v>
      </c>
      <c r="F6" s="20">
        <f t="shared" ref="F6:I6" si="3">SUM(F4:F5)</f>
        <v>100814.96</v>
      </c>
      <c r="G6" s="20">
        <f t="shared" si="3"/>
        <v>3.6065871641791047</v>
      </c>
      <c r="H6" s="20">
        <f t="shared" si="3"/>
        <v>175000</v>
      </c>
      <c r="I6" s="20">
        <f t="shared" si="3"/>
        <v>7350</v>
      </c>
    </row>
    <row r="7" spans="1:14" x14ac:dyDescent="0.25">
      <c r="A7" s="2"/>
      <c r="G7" s="12"/>
    </row>
    <row r="8" spans="1:14" x14ac:dyDescent="0.25">
      <c r="A8" s="2"/>
      <c r="G8" s="12"/>
    </row>
    <row r="9" spans="1:14" x14ac:dyDescent="0.25">
      <c r="A9" s="2" t="s">
        <v>398</v>
      </c>
      <c r="B9" t="s">
        <v>340</v>
      </c>
      <c r="C9" s="3">
        <v>228100.6</v>
      </c>
      <c r="D9" s="3">
        <v>241950.51</v>
      </c>
      <c r="E9" s="20">
        <v>152650</v>
      </c>
      <c r="F9" s="3">
        <v>0</v>
      </c>
      <c r="G9" s="12">
        <f t="shared" si="0"/>
        <v>0</v>
      </c>
      <c r="H9" s="3">
        <f>170000-15000</f>
        <v>155000</v>
      </c>
      <c r="I9" s="3">
        <f t="shared" si="1"/>
        <v>2350</v>
      </c>
    </row>
    <row r="10" spans="1:14" x14ac:dyDescent="0.25">
      <c r="A10" s="14" t="s">
        <v>399</v>
      </c>
      <c r="B10" s="15" t="s">
        <v>400</v>
      </c>
      <c r="C10" s="16">
        <v>6005.41</v>
      </c>
      <c r="D10" s="16">
        <v>20783.18</v>
      </c>
      <c r="E10" s="23">
        <v>15000</v>
      </c>
      <c r="F10" s="16">
        <v>9372.2999999999993</v>
      </c>
      <c r="G10" s="17">
        <f t="shared" si="0"/>
        <v>0.62481999999999993</v>
      </c>
      <c r="H10" s="16">
        <f t="shared" ref="H10" si="4">E10</f>
        <v>15000</v>
      </c>
      <c r="I10" s="16">
        <f t="shared" si="1"/>
        <v>0</v>
      </c>
    </row>
    <row r="11" spans="1:14" x14ac:dyDescent="0.25">
      <c r="C11" s="20">
        <f t="shared" ref="C11:D11" si="5">SUM(C9:C10)</f>
        <v>234106.01</v>
      </c>
      <c r="D11" s="20">
        <f t="shared" si="5"/>
        <v>262733.69</v>
      </c>
      <c r="E11" s="20">
        <f>SUM(E9:E10)</f>
        <v>167650</v>
      </c>
      <c r="F11" s="20">
        <f t="shared" ref="F11:I11" si="6">SUM(F9:F10)</f>
        <v>9372.2999999999993</v>
      </c>
      <c r="G11" s="20">
        <f t="shared" si="6"/>
        <v>0.62481999999999993</v>
      </c>
      <c r="H11" s="20">
        <f t="shared" si="6"/>
        <v>170000</v>
      </c>
      <c r="I11" s="20">
        <f t="shared" si="6"/>
        <v>2350</v>
      </c>
    </row>
  </sheetData>
  <mergeCells count="1">
    <mergeCell ref="E1:F1"/>
  </mergeCells>
  <pageMargins left="0" right="0" top="0" bottom="0.5" header="0.3" footer="0.3"/>
  <pageSetup orientation="landscape" r:id="rId1"/>
  <headerFooter>
    <oddFooter>&amp;C&amp;A&amp;R&amp;P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25</vt:i4>
      </vt:variant>
    </vt:vector>
  </HeadingPairs>
  <TitlesOfParts>
    <vt:vector size="42" baseType="lpstr">
      <vt:lpstr>GF Revenue</vt:lpstr>
      <vt:lpstr>Code Enf</vt:lpstr>
      <vt:lpstr>Admin</vt:lpstr>
      <vt:lpstr>Court</vt:lpstr>
      <vt:lpstr>PD</vt:lpstr>
      <vt:lpstr>Public Works</vt:lpstr>
      <vt:lpstr>Park</vt:lpstr>
      <vt:lpstr>MDD</vt:lpstr>
      <vt:lpstr>Streets</vt:lpstr>
      <vt:lpstr>Total Sheet</vt:lpstr>
      <vt:lpstr>Hotel Court Debt</vt:lpstr>
      <vt:lpstr>Utility Revenue</vt:lpstr>
      <vt:lpstr>Utility Expenses</vt:lpstr>
      <vt:lpstr>Capital Impact</vt:lpstr>
      <vt:lpstr>Sheet3</vt:lpstr>
      <vt:lpstr>Sheet2</vt:lpstr>
      <vt:lpstr>Sheet4</vt:lpstr>
      <vt:lpstr>'Code Enf'!Print_Area</vt:lpstr>
      <vt:lpstr>Court!Print_Area</vt:lpstr>
      <vt:lpstr>'GF Revenue'!Print_Area</vt:lpstr>
      <vt:lpstr>'Hotel Court Debt'!Print_Area</vt:lpstr>
      <vt:lpstr>MDD!Print_Area</vt:lpstr>
      <vt:lpstr>Park!Print_Area</vt:lpstr>
      <vt:lpstr>PD!Print_Area</vt:lpstr>
      <vt:lpstr>'Public Works'!Print_Area</vt:lpstr>
      <vt:lpstr>Streets!Print_Area</vt:lpstr>
      <vt:lpstr>'Total Sheet'!Print_Area</vt:lpstr>
      <vt:lpstr>'Utility Expenses'!Print_Area</vt:lpstr>
      <vt:lpstr>'Utility Revenue'!Print_Area</vt:lpstr>
      <vt:lpstr>Admin!Print_Titles</vt:lpstr>
      <vt:lpstr>'Capital Impact'!Print_Titles</vt:lpstr>
      <vt:lpstr>'Code Enf'!Print_Titles</vt:lpstr>
      <vt:lpstr>Court!Print_Titles</vt:lpstr>
      <vt:lpstr>'GF Revenue'!Print_Titles</vt:lpstr>
      <vt:lpstr>'Hotel Court Debt'!Print_Titles</vt:lpstr>
      <vt:lpstr>MDD!Print_Titles</vt:lpstr>
      <vt:lpstr>Park!Print_Titles</vt:lpstr>
      <vt:lpstr>PD!Print_Titles</vt:lpstr>
      <vt:lpstr>'Public Works'!Print_Titles</vt:lpstr>
      <vt:lpstr>Streets!Print_Titles</vt:lpstr>
      <vt:lpstr>'Utility Expenses'!Print_Titles</vt:lpstr>
      <vt:lpstr>'Utility Revenue'!Print_Titles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Yvonne Griffin</dc:creator>
  <cp:lastModifiedBy>Yvonne Griffin</cp:lastModifiedBy>
  <cp:lastPrinted>2019-09-12T22:59:19Z</cp:lastPrinted>
  <dcterms:created xsi:type="dcterms:W3CDTF">2019-07-12T12:46:38Z</dcterms:created>
  <dcterms:modified xsi:type="dcterms:W3CDTF">2019-09-12T23:01:50Z</dcterms:modified>
</cp:coreProperties>
</file>